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55" windowHeight="9210" activeTab="1"/>
  </bookViews>
  <sheets>
    <sheet name="Лист2" sheetId="2" r:id="rId1"/>
    <sheet name="Лист3" sheetId="3" r:id="rId2"/>
  </sheets>
  <definedNames>
    <definedName name="_xlnm.Print_Area" localSheetId="0">Лист2!$A$1:$M$118</definedName>
  </definedNames>
  <calcPr calcId="125725"/>
</workbook>
</file>

<file path=xl/calcChain.xml><?xml version="1.0" encoding="utf-8"?>
<calcChain xmlns="http://schemas.openxmlformats.org/spreadsheetml/2006/main">
  <c r="I75" i="2"/>
  <c r="J76"/>
  <c r="J77"/>
  <c r="M77" s="1"/>
  <c r="M75" s="1"/>
  <c r="J78"/>
  <c r="K76"/>
  <c r="K77"/>
  <c r="K78"/>
  <c r="L76"/>
  <c r="L77"/>
  <c r="L78"/>
  <c r="H75"/>
  <c r="M88"/>
  <c r="K88"/>
  <c r="M99"/>
  <c r="L99"/>
  <c r="K99"/>
  <c r="H44"/>
  <c r="J86"/>
  <c r="L86"/>
  <c r="K86"/>
  <c r="H52"/>
  <c r="J70"/>
  <c r="J68" s="1"/>
  <c r="J67"/>
  <c r="J71"/>
  <c r="J72"/>
  <c r="J73"/>
  <c r="J74"/>
  <c r="J79"/>
  <c r="J57"/>
  <c r="J58"/>
  <c r="J59"/>
  <c r="J50"/>
  <c r="J51"/>
  <c r="J53"/>
  <c r="J54"/>
  <c r="J55"/>
  <c r="J42"/>
  <c r="J44"/>
  <c r="J43"/>
  <c r="J46"/>
  <c r="J97"/>
  <c r="J98"/>
  <c r="J99"/>
  <c r="J89"/>
  <c r="J90"/>
  <c r="J91"/>
  <c r="J92"/>
  <c r="J93"/>
  <c r="J94"/>
  <c r="J95"/>
  <c r="J61"/>
  <c r="J63"/>
  <c r="J64"/>
  <c r="J65"/>
  <c r="K70"/>
  <c r="K68" s="1"/>
  <c r="K66" s="1"/>
  <c r="K67"/>
  <c r="K71"/>
  <c r="K72"/>
  <c r="K73"/>
  <c r="K74"/>
  <c r="K79"/>
  <c r="K57"/>
  <c r="K58"/>
  <c r="K59"/>
  <c r="K50"/>
  <c r="K51"/>
  <c r="K53"/>
  <c r="K54"/>
  <c r="K55"/>
  <c r="K42"/>
  <c r="K44"/>
  <c r="K43" s="1"/>
  <c r="K41" s="1"/>
  <c r="K100" s="1"/>
  <c r="K46"/>
  <c r="K97"/>
  <c r="K98"/>
  <c r="K89"/>
  <c r="K90"/>
  <c r="K91"/>
  <c r="K92"/>
  <c r="K93"/>
  <c r="K94"/>
  <c r="K95"/>
  <c r="K61"/>
  <c r="K63"/>
  <c r="K64"/>
  <c r="K65"/>
  <c r="L70"/>
  <c r="L68" s="1"/>
  <c r="L66" s="1"/>
  <c r="L67"/>
  <c r="L71"/>
  <c r="L72"/>
  <c r="L73"/>
  <c r="L74"/>
  <c r="L79"/>
  <c r="L57"/>
  <c r="L58"/>
  <c r="L59"/>
  <c r="L50"/>
  <c r="L51"/>
  <c r="L53"/>
  <c r="L54"/>
  <c r="L55"/>
  <c r="L42"/>
  <c r="L41" s="1"/>
  <c r="L44"/>
  <c r="L43"/>
  <c r="L46"/>
  <c r="L97"/>
  <c r="L98"/>
  <c r="L89"/>
  <c r="L90"/>
  <c r="L91"/>
  <c r="L92"/>
  <c r="L93"/>
  <c r="L94"/>
  <c r="L95"/>
  <c r="L61"/>
  <c r="L63"/>
  <c r="L64"/>
  <c r="L65"/>
  <c r="M70"/>
  <c r="M68" s="1"/>
  <c r="M66" s="1"/>
  <c r="M67"/>
  <c r="M71"/>
  <c r="M72"/>
  <c r="M73"/>
  <c r="M74"/>
  <c r="M79"/>
  <c r="M57"/>
  <c r="M56" s="1"/>
  <c r="M48" s="1"/>
  <c r="M58"/>
  <c r="M59"/>
  <c r="M50"/>
  <c r="M51"/>
  <c r="M53"/>
  <c r="M54"/>
  <c r="M55"/>
  <c r="M42"/>
  <c r="M44"/>
  <c r="M43" s="1"/>
  <c r="M41" s="1"/>
  <c r="M46"/>
  <c r="M97"/>
  <c r="M98"/>
  <c r="M96" s="1"/>
  <c r="M89"/>
  <c r="M87" s="1"/>
  <c r="M85" s="1"/>
  <c r="M90"/>
  <c r="M91"/>
  <c r="M86"/>
  <c r="M92"/>
  <c r="M93"/>
  <c r="M94"/>
  <c r="M95"/>
  <c r="M61"/>
  <c r="M60" s="1"/>
  <c r="M63"/>
  <c r="M64"/>
  <c r="M65"/>
  <c r="H68"/>
  <c r="H66" s="1"/>
  <c r="I68"/>
  <c r="I66" s="1"/>
  <c r="I96"/>
  <c r="H96"/>
  <c r="I87"/>
  <c r="I85" s="1"/>
  <c r="I43"/>
  <c r="I41" s="1"/>
  <c r="I56"/>
  <c r="I48" s="1"/>
  <c r="I62"/>
  <c r="I60" s="1"/>
  <c r="H87"/>
  <c r="H85" s="1"/>
  <c r="H62"/>
  <c r="H60"/>
  <c r="H56"/>
  <c r="H48"/>
  <c r="H41" s="1"/>
  <c r="H100" s="1"/>
  <c r="H102" s="1"/>
  <c r="H43"/>
  <c r="L96"/>
  <c r="K62"/>
  <c r="K60" s="1"/>
  <c r="M78"/>
  <c r="K96"/>
  <c r="K56"/>
  <c r="K48"/>
  <c r="J56"/>
  <c r="L75"/>
  <c r="J75"/>
  <c r="K87"/>
  <c r="K85"/>
  <c r="M76"/>
  <c r="K75"/>
  <c r="J48"/>
  <c r="J41" s="1"/>
  <c r="L62"/>
  <c r="L60"/>
  <c r="L87"/>
  <c r="L85"/>
  <c r="L56"/>
  <c r="J96"/>
  <c r="M62"/>
  <c r="J62"/>
  <c r="J60"/>
  <c r="J87"/>
  <c r="J85"/>
  <c r="L48"/>
  <c r="M100" l="1"/>
  <c r="I100"/>
  <c r="I102" s="1"/>
  <c r="L100"/>
  <c r="J66"/>
  <c r="J100" s="1"/>
</calcChain>
</file>

<file path=xl/sharedStrings.xml><?xml version="1.0" encoding="utf-8"?>
<sst xmlns="http://schemas.openxmlformats.org/spreadsheetml/2006/main" count="410" uniqueCount="268">
  <si>
    <t>СМЕТА</t>
  </si>
  <si>
    <t>в том числе:</t>
  </si>
  <si>
    <t>1 квартал</t>
  </si>
  <si>
    <t>2 квартал</t>
  </si>
  <si>
    <t>3 квартал</t>
  </si>
  <si>
    <t>Электроизмерительные работы</t>
  </si>
  <si>
    <t>Работы по аварийному обслуживанию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</si>
  <si>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</si>
  <si>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</si>
  <si>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</si>
  <si>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>по содержанию мусоропроводов</t>
  </si>
  <si>
    <t>Вывоз и обезвреживание отходов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</si>
  <si>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</si>
  <si>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</si>
  <si>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</si>
  <si>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</si>
  <si>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</si>
  <si>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>Комиссионные расходы банка</t>
  </si>
  <si>
    <t>Вода на общедомовые нужды</t>
  </si>
  <si>
    <t>ВСЕГО РАСХОДОВ ПО МКД</t>
  </si>
  <si>
    <t>5.1.</t>
  </si>
  <si>
    <t>5.1.1.</t>
  </si>
  <si>
    <t>5.1.2.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</si>
  <si>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</si>
  <si>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</si>
  <si>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</si>
  <si>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</si>
  <si>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</si>
  <si>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</si>
  <si>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</si>
  <si>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</si>
  <si>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</si>
  <si>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</si>
  <si>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</si>
  <si>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</si>
  <si>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</si>
  <si>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</si>
  <si>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</si>
  <si>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</si>
  <si>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</si>
  <si>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</si>
  <si>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</si>
  <si>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</si>
  <si>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</si>
  <si>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</si>
  <si>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>УТВЕРЖДАЮ:</t>
  </si>
  <si>
    <t>Общ.жил.площадь</t>
  </si>
  <si>
    <t>Общ.нежил.площадь</t>
  </si>
  <si>
    <t>~domte.so</t>
  </si>
  <si>
    <t>~(domte.sn_a+domte.sn_p+domte.sn_h+domte.sn_t+domte.sn_o)</t>
  </si>
  <si>
    <t xml:space="preserve">                         планово-нормативного расхода</t>
  </si>
  <si>
    <t xml:space="preserve">Директор ГУП ДЕЗ района </t>
  </si>
  <si>
    <t>Ставка ПНР</t>
  </si>
  <si>
    <t>Техническое обслуживание, текущий ремонт и содержание лифтового оборудования в МКД</t>
  </si>
  <si>
    <t>№</t>
  </si>
  <si>
    <t>4 квартал</t>
  </si>
  <si>
    <t xml:space="preserve">Выполнение работ по технической эксплуатации и текущему ремонту внутридомового оборудования и инженерных коммуникаций, относящихся к общему имуществу МКД </t>
  </si>
  <si>
    <t>По обеспечению мер пожарной безопасности, в т.ч.:</t>
  </si>
  <si>
    <t>Техническое обслуживание, текущий ремонт систем ДУ и ППА</t>
  </si>
  <si>
    <t>Работы по техническому обслуживанию внутридомового газового оборудования</t>
  </si>
  <si>
    <t>Прочие расходы</t>
  </si>
  <si>
    <t>Техническое обслуживание и текущий ремонт вентканалов и дымоходов в МКД</t>
  </si>
  <si>
    <t>Техническое обслуживание электротехнических устройств насосных станций</t>
  </si>
  <si>
    <t>Содержание рабочих текущего ремонта по обслуживанию инженерных коммуникаций</t>
  </si>
  <si>
    <t>Иные работы по техническому обслуживанию и текущему ремонту внутридомовых коммуникаций</t>
  </si>
  <si>
    <t>Работы по сбору и вывозу бытовых отходов, из них:</t>
  </si>
  <si>
    <t>Вывоз ТБО</t>
  </si>
  <si>
    <t>Обезвреживание ТБО</t>
  </si>
  <si>
    <t>Вывоз и обезвреживание КГМ</t>
  </si>
  <si>
    <t>Работы по текущему ремонту и уборке мест общего пользования</t>
  </si>
  <si>
    <t>Уборка мест общего пользования</t>
  </si>
  <si>
    <t>Содержание рабочих текущего ремонта по обслуживанию мест общего пользования и констурктивных элементов</t>
  </si>
  <si>
    <t>Прочие непредвиденные работы</t>
  </si>
  <si>
    <t>Иные расходы</t>
  </si>
  <si>
    <t>Энергоснабжение мест общего пользования</t>
  </si>
  <si>
    <t>Профилактическая санитарная обработка мест общего пользования</t>
  </si>
  <si>
    <t>Дератизация</t>
  </si>
  <si>
    <t>Дезинфекция</t>
  </si>
  <si>
    <t>ОЗДС</t>
  </si>
  <si>
    <t>Инвентаризация</t>
  </si>
  <si>
    <t>5.6.7.</t>
  </si>
  <si>
    <t>Услуги управления</t>
  </si>
  <si>
    <t>РАСХОДЫ НА 1 кв.м.</t>
  </si>
  <si>
    <t>Общая площадь</t>
  </si>
  <si>
    <t>~(domte.so+domte.sn_a+domte.sn_p+domte.sn_h+domte.sn_t+domte.sn_o)</t>
  </si>
  <si>
    <t>~domte.sg</t>
  </si>
  <si>
    <t xml:space="preserve">Жилая площадь </t>
  </si>
  <si>
    <t>Расчёт произведён на основании нормативно-законодательных документов:</t>
  </si>
  <si>
    <t>6. Распоряжения ДЭПР г.Москвы:</t>
  </si>
  <si>
    <t xml:space="preserve">      № 24-Р от 21.08.2008г. «Об утверждении предельных затрат на транспортировку твердых бытовых отходов из домовладений по маркам мусоровозов»</t>
  </si>
  <si>
    <t xml:space="preserve">      № 51-Р от 11.12.2008г. «Об утверждении тарифа на захоронение твердых бытовых отходов на полигонах ГУП «Экотехпром»</t>
  </si>
  <si>
    <t xml:space="preserve">      № 25-Р от 21.08.2008г «Об утверждении предельных расценок на работы по техническому обслуживанию и текущему ремонту систем противопожарной защиты в жилых домах повышенной этажности»</t>
  </si>
  <si>
    <t xml:space="preserve">      № 29-Р от 30.09.2008г. «О предельной комплексной и предельных единичных расценках на работы по обеспечению электро- и пожаробезопасных условий эксплуатации бытовых напольных электроплит»</t>
  </si>
  <si>
    <t xml:space="preserve">      № 53-Р от 16.12.2008г. «Об утверждении предельного тарифа на техническое облуживание внутридомового газового оборудования(газопровода), находящегося в составе общего имущества многоквартирного дома»</t>
  </si>
  <si>
    <t xml:space="preserve">      № 35-Р от 21.10.2008г. «Об утверждении предельных цен на техническое обслуживание лифтового оборудования, установленного в жилых домах»</t>
  </si>
  <si>
    <t xml:space="preserve">      № 36-Р от 23.10.2008г. «Об утверждении цены на работы по аварийно-техническому обслуживанию систем инженерного оборудования жилищного фонда»</t>
  </si>
  <si>
    <t>2. Распоряжение Правительства Москвы  от 04.10.2007г. № 2199-РП</t>
  </si>
  <si>
    <t>3. Распоряжение Правительства Москвы  от 31.12.2008г. № 3183-РП</t>
  </si>
  <si>
    <t>4. Распоряжение Правительства Москвы  от 25.12.2008г. № 3072-РП «О размерах заработной платы работников жилищного хозяйства города Москвы»</t>
  </si>
  <si>
    <t>5. Постановление Правительства Москвы от 15.01.2008г. № 9-ПП «Об утверждении норм накопления твердых бытовых отходов и крупногабаритного мусора»</t>
  </si>
  <si>
    <t>9. Постановление Правительства Москвы от 13.01.2009 г.№4-ПП.</t>
  </si>
  <si>
    <t>1. Распоряжение мэра Москвы от 05.06.1998г № 568-РМ</t>
  </si>
  <si>
    <t>~'АДРЕС  '+jrfetchadr(m.kdm,.F.,'ao д.')</t>
  </si>
  <si>
    <t>~m.s511_god</t>
  </si>
  <si>
    <t>~m.s5121_god</t>
  </si>
  <si>
    <t>~m.s5122_god</t>
  </si>
  <si>
    <t>~m.s513_god</t>
  </si>
  <si>
    <t>~m.s514_god</t>
  </si>
  <si>
    <t>~m.s521_god</t>
  </si>
  <si>
    <t>~m.stpn</t>
  </si>
  <si>
    <t>Содержание контейнерного парка</t>
  </si>
  <si>
    <t>Содержание кровельщиков</t>
  </si>
  <si>
    <t>Содержание других РТР</t>
  </si>
  <si>
    <t>Комиссионное обследование состояния МКД</t>
  </si>
  <si>
    <t>~m.s5151_god</t>
  </si>
  <si>
    <t>~m.s5152_god</t>
  </si>
  <si>
    <t>~m.s5153_god</t>
  </si>
  <si>
    <t>~m.s5154_god</t>
  </si>
  <si>
    <t>~m.s5155_god</t>
  </si>
  <si>
    <t>~m.s5156_god</t>
  </si>
  <si>
    <t>~m.s5157_god</t>
  </si>
  <si>
    <t>~m.s5221_god</t>
  </si>
  <si>
    <t>~m.s5222_god</t>
  </si>
  <si>
    <t>~m.s531_god</t>
  </si>
  <si>
    <t>~m.s5321_god</t>
  </si>
  <si>
    <t>~m.s5322_god</t>
  </si>
  <si>
    <t>~m.s5321_kv1</t>
  </si>
  <si>
    <t>~m.s5321_kv2</t>
  </si>
  <si>
    <t>~m.s5321_kv3</t>
  </si>
  <si>
    <t>~m.s5321_kv4</t>
  </si>
  <si>
    <t>~m.s533_god</t>
  </si>
  <si>
    <t>~m.s534_god</t>
  </si>
  <si>
    <t>~m.s535_god</t>
  </si>
  <si>
    <t>~m.s536_god</t>
  </si>
  <si>
    <t>~m.s561_god</t>
  </si>
  <si>
    <t>~m.s5621_god</t>
  </si>
  <si>
    <t>~m.s5622_god</t>
  </si>
  <si>
    <t>~m.s5623_god</t>
  </si>
  <si>
    <t>~m.s563_god</t>
  </si>
  <si>
    <t>~m.s564_god</t>
  </si>
  <si>
    <t>~m.s565_god</t>
  </si>
  <si>
    <t>~m.s566_god</t>
  </si>
  <si>
    <t>~m.s538_god</t>
  </si>
  <si>
    <t>Прочие расходы и отчисления</t>
  </si>
  <si>
    <t>ТО узлов учета</t>
  </si>
  <si>
    <t>~m.s51582_god</t>
  </si>
  <si>
    <t>Прочие</t>
  </si>
  <si>
    <t>Дезинсекция</t>
  </si>
  <si>
    <t>Содержание ИТР</t>
  </si>
  <si>
    <t>Содержание службы заказчика</t>
  </si>
  <si>
    <t>~m.s5672_god</t>
  </si>
  <si>
    <t>~m.s5671_god</t>
  </si>
  <si>
    <t>Дезинфекция мусоропровода</t>
  </si>
  <si>
    <t>~m.s5624_god</t>
  </si>
  <si>
    <t xml:space="preserve">Прочие </t>
  </si>
  <si>
    <t>План-норм. расход 2009 под утв. перечень работ</t>
  </si>
  <si>
    <t>Исполнитель</t>
  </si>
  <si>
    <t>Вавилова Е. М.</t>
  </si>
  <si>
    <t>Проверено: ГУ ИС района Гольяново</t>
  </si>
  <si>
    <t>___________________  Миронов П. А.</t>
  </si>
  <si>
    <t xml:space="preserve">План. расход 2009 </t>
  </si>
  <si>
    <t>Технические характеристики дома:</t>
  </si>
  <si>
    <t xml:space="preserve">8. Постановление РЭК г.Москвы от 05.12.2008г. № 93 «Об установлении тарифов на электрическую энергию, реализуемую ОАО «Мосэнергосбыт», ООО «Русэнергосбыт М» и иными энергосбытовыми организациями населению г.Москвы 2009г." </t>
  </si>
  <si>
    <t>~m.s5673_god</t>
  </si>
  <si>
    <t>Прочие  работы</t>
  </si>
  <si>
    <t>7. Постановление РЭК г.Москвы от 28.11.2008г. № 75 «Об установлении тарифов на товары и услуги МГУП «Мосводоканал» в сфере водоснабжения и водоотведения на 2009г.»</t>
  </si>
  <si>
    <t xml:space="preserve">10. Письмо № 65-01/6-97 от 28.07.2006г. Управления по организации обезвреживания и переработки отходов производства и потребления города Москвы  "О финансировании услуг по эксплуатации, ремонту </t>
  </si>
  <si>
    <t xml:space="preserve">     и замене контейнерного парка для сбора и вывоза ТБО от домовладений"</t>
  </si>
  <si>
    <t>ТО домовых знаков, уличных указателей, светильников, СПГ</t>
  </si>
  <si>
    <t>~m.s523_god</t>
  </si>
  <si>
    <t>~m.s5323_god</t>
  </si>
  <si>
    <t>~m.s539_god</t>
  </si>
  <si>
    <t>~m.s537_god</t>
  </si>
  <si>
    <t>Наименование показателей</t>
  </si>
  <si>
    <t>№ п/п</t>
  </si>
  <si>
    <t>Площадь, учитываемая в расчетах (общая площадь, общая жилая площадь)</t>
  </si>
  <si>
    <t>Кол-во кв. м</t>
  </si>
  <si>
    <t>ПНР
(год)</t>
  </si>
  <si>
    <t>Смета под заключенные договоры (год)</t>
  </si>
  <si>
    <t>5.</t>
  </si>
  <si>
    <t>Работы по содержанию и текущему ремонту общего имущества МКД по смете расходов</t>
  </si>
  <si>
    <t>Работы по управлению МКД, всего:</t>
  </si>
  <si>
    <t>услуги управления УК</t>
  </si>
  <si>
    <t>- зарплата с начислениями</t>
  </si>
  <si>
    <t>- прочие расходы</t>
  </si>
  <si>
    <t>Работы по санитарному содержанию помещений общего пользования, входящих в состав общего имущества, всего:</t>
  </si>
  <si>
    <t>содержание мусоропровода</t>
  </si>
  <si>
    <t>- оплата труда с начислениями уборщиков мусоропроводов</t>
  </si>
  <si>
    <t xml:space="preserve">         - прочие расходы (спецодежда, материалы, инвентарь, вода и т.п.)</t>
  </si>
  <si>
    <t>- обработка стволов мусоропровода</t>
  </si>
  <si>
    <t>- затраты АУП</t>
  </si>
  <si>
    <t>уборка лестничных клеток и иных помещений</t>
  </si>
  <si>
    <t>- оплата труда с начислениями рабочих</t>
  </si>
  <si>
    <t>- прочие расходы (материалы, инвентарь  т.п.)</t>
  </si>
  <si>
    <t>Работы по сбору и вывозу ТБО, всего:</t>
  </si>
  <si>
    <t>вывоз ТБО</t>
  </si>
  <si>
    <t>5.4.</t>
  </si>
  <si>
    <t>Работы по сбору и вывозу КГМ</t>
  </si>
  <si>
    <t>5.5.</t>
  </si>
  <si>
    <t xml:space="preserve">Работы по содержанию и ППР помещений общего пользования, входящих в состав общего имущества, всего: </t>
  </si>
  <si>
    <t>5.5.1.</t>
  </si>
  <si>
    <t xml:space="preserve"> в том числе:</t>
  </si>
  <si>
    <t>5.5.2.</t>
  </si>
  <si>
    <t>прочие работы по текущему ремонту помещений общего пользования, фасадов, кровли и других конструктивных элементов (расшифровать)</t>
  </si>
  <si>
    <t>Работы по содержанию и ППР внутридомовых инженерных коммуникаций и оборудования, входящих в состав общего имущества, всего:</t>
  </si>
  <si>
    <t>работы по ремонту и содержанию внутридомовых инженерных коммуникаций и оборудования</t>
  </si>
  <si>
    <t>- оплата труда с начислениями слесарей, сантехников, электриков</t>
  </si>
  <si>
    <t xml:space="preserve">      - прочие расходы (спецодежда, материалы, инвентарь, вода и  т.п.)</t>
  </si>
  <si>
    <t>тех.обслуживание и ремонт энергосберегающего оборудования</t>
  </si>
  <si>
    <t>обслуживание расширительных баков</t>
  </si>
  <si>
    <t>5.7.</t>
  </si>
  <si>
    <t>Работы по техническому обслуживанию, текущему ремонту и содержанию лифтового оборудования, входящих в состав общего имущества</t>
  </si>
  <si>
    <t>5.8.</t>
  </si>
  <si>
    <t>Работы по содержанию и ППР систем противопожарной безопасности, входящих в состав общего имущества, всего:</t>
  </si>
  <si>
    <t>5.8.1.</t>
  </si>
  <si>
    <t>обслуживание систем ДУ и ППА</t>
  </si>
  <si>
    <t>5.8.2.</t>
  </si>
  <si>
    <t>замеры сопротивления</t>
  </si>
  <si>
    <t>5.8.3.</t>
  </si>
  <si>
    <t>обслуживание электроплит</t>
  </si>
  <si>
    <t>5.8.4.</t>
  </si>
  <si>
    <t>5.9.</t>
  </si>
  <si>
    <t>Работы по содержанию и ППР систем вентиляции и газоходов, входящих в состав общего имущества, всего:</t>
  </si>
  <si>
    <t>5.9.1.</t>
  </si>
  <si>
    <t>обслуживание вентиляционных каналов</t>
  </si>
  <si>
    <t>5.9.2.</t>
  </si>
  <si>
    <t>обслуживание дымоходов</t>
  </si>
  <si>
    <t>5.10.</t>
  </si>
  <si>
    <t>5.11.</t>
  </si>
  <si>
    <t>5.11.1.</t>
  </si>
  <si>
    <t>плановые работы</t>
  </si>
  <si>
    <t>5.11.2.</t>
  </si>
  <si>
    <t>внеплановые работы</t>
  </si>
  <si>
    <t>5.12.</t>
  </si>
  <si>
    <t>Расходы за электроэнергию, потребленную на дежурное освещение мест общего пользования и работу лифтов</t>
  </si>
  <si>
    <t>5.13.</t>
  </si>
  <si>
    <t xml:space="preserve">Расходы за воду, потребленную на общедомовые нужды </t>
  </si>
  <si>
    <t>5.14.</t>
  </si>
  <si>
    <t>Прочие работы по содержанию и ремонту общего имущества МКД, всего:</t>
  </si>
  <si>
    <t>5.14.1.</t>
  </si>
  <si>
    <t>дератизация</t>
  </si>
  <si>
    <t>5.14.2.</t>
  </si>
  <si>
    <t>дезинсекция</t>
  </si>
  <si>
    <t>5.14.3.</t>
  </si>
  <si>
    <t>дезинфекция</t>
  </si>
  <si>
    <t>5.14.4.</t>
  </si>
  <si>
    <t>страхование</t>
  </si>
  <si>
    <t>5.14.5.</t>
  </si>
  <si>
    <t>5.15.</t>
  </si>
  <si>
    <t>Работы по уборке и содержанию земельного участка и объектов благоустройства, озеленения, входящих в состав общего имущества</t>
  </si>
  <si>
    <t xml:space="preserve">                         планово-нормативного расхода на содержание и текущий ремонт общего имущества МКД</t>
  </si>
  <si>
    <t>инвентаризация</t>
  </si>
  <si>
    <t>общая</t>
  </si>
  <si>
    <t>жилая</t>
  </si>
  <si>
    <t>Герметизация швов</t>
  </si>
  <si>
    <t xml:space="preserve">прочие работы </t>
  </si>
  <si>
    <t>Аварийные работы по восстановлению общего имущества МКД</t>
  </si>
  <si>
    <t>Работы по содержанию и ППР систем газораспределения и газового оборудования, входящих в состав общего имущества</t>
  </si>
  <si>
    <t>Содержание и ремонт подъездов</t>
  </si>
  <si>
    <t>ремонт трубопроводов ЦО,ГВС,ХВС</t>
  </si>
  <si>
    <t>проверка и прочистка канализац.сетей</t>
  </si>
  <si>
    <t>ремонт других инж.коммуникаций</t>
  </si>
  <si>
    <t>промывка систем отопления,х/в,г/в</t>
  </si>
  <si>
    <t>прочие работы</t>
  </si>
  <si>
    <t>Генеральный директор ГУП УК "Преображенское"                                                             Нестерова Л.М.</t>
  </si>
  <si>
    <t>Руководитель ГУ "ИС района Пребраженское"</t>
  </si>
  <si>
    <t>Виноградов В.П.</t>
  </si>
  <si>
    <t>АДРЕС  Суворовская ул. д.24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</si>
</sst>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  <font>
      <sz val="10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16" fontId="0" fillId="0" borderId="0" xfId="0" applyNumberFormat="1"/>
    <xf numFmtId="0" fontId="2" fillId="0" borderId="0" xfId="0" applyFont="1" applyBorder="1"/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16" fontId="6" fillId="0" borderId="0" xfId="0" applyNumberFormat="1" applyFont="1"/>
    <xf numFmtId="0" fontId="7" fillId="0" borderId="0" xfId="0" applyFont="1" applyFill="1"/>
    <xf numFmtId="0" fontId="3" fillId="0" borderId="0" xfId="0" applyFont="1"/>
    <xf numFmtId="0" fontId="3" fillId="0" borderId="0" xfId="0" applyFont="1" applyBorder="1"/>
    <xf numFmtId="0" fontId="3" fillId="0" borderId="1" xfId="0" applyNumberFormat="1" applyFont="1" applyBorder="1"/>
    <xf numFmtId="0" fontId="3" fillId="0" borderId="1" xfId="0" applyFont="1" applyBorder="1"/>
    <xf numFmtId="0" fontId="3" fillId="0" borderId="0" xfId="0" applyFont="1" applyAlignment="1">
      <alignment horizontal="right"/>
    </xf>
    <xf numFmtId="0" fontId="9" fillId="0" borderId="0" xfId="1" applyNumberFormat="1" applyFont="1" applyBorder="1"/>
    <xf numFmtId="0" fontId="9" fillId="0" borderId="2" xfId="1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0" fillId="0" borderId="0" xfId="0" applyFont="1" applyBorder="1"/>
    <xf numFmtId="0" fontId="10" fillId="0" borderId="0" xfId="0" applyFont="1"/>
    <xf numFmtId="49" fontId="10" fillId="0" borderId="3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" xfId="0" applyFont="1" applyBorder="1"/>
    <xf numFmtId="0" fontId="10" fillId="0" borderId="2" xfId="0" applyFont="1" applyBorder="1"/>
    <xf numFmtId="49" fontId="10" fillId="0" borderId="0" xfId="0" applyNumberFormat="1" applyFont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 wrapText="1"/>
    </xf>
    <xf numFmtId="43" fontId="10" fillId="0" borderId="0" xfId="2" applyFont="1" applyFill="1" applyBorder="1" applyAlignment="1">
      <alignment horizontal="left" vertical="center"/>
    </xf>
    <xf numFmtId="43" fontId="10" fillId="0" borderId="0" xfId="2" applyFont="1" applyFill="1" applyBorder="1" applyAlignment="1">
      <alignment horizontal="left" vertical="center" wrapText="1"/>
    </xf>
    <xf numFmtId="43" fontId="10" fillId="0" borderId="2" xfId="2" applyFont="1" applyFill="1" applyBorder="1" applyAlignment="1">
      <alignment horizontal="left" vertical="center"/>
    </xf>
    <xf numFmtId="43" fontId="10" fillId="0" borderId="2" xfId="2" applyFont="1" applyFill="1" applyBorder="1" applyAlignment="1">
      <alignment horizontal="left" vertical="center" wrapText="1"/>
    </xf>
    <xf numFmtId="43" fontId="2" fillId="0" borderId="1" xfId="2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 wrapText="1"/>
    </xf>
    <xf numFmtId="43" fontId="2" fillId="0" borderId="3" xfId="2" applyFont="1" applyFill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/>
    </xf>
    <xf numFmtId="43" fontId="10" fillId="0" borderId="5" xfId="2" applyFont="1" applyFill="1" applyBorder="1" applyAlignment="1">
      <alignment horizontal="left" vertical="center"/>
    </xf>
    <xf numFmtId="43" fontId="2" fillId="0" borderId="4" xfId="2" applyFont="1" applyFill="1" applyBorder="1" applyAlignment="1">
      <alignment horizontal="left" vertical="center"/>
    </xf>
    <xf numFmtId="0" fontId="10" fillId="0" borderId="6" xfId="0" applyFont="1" applyBorder="1"/>
    <xf numFmtId="0" fontId="10" fillId="0" borderId="7" xfId="0" applyFont="1" applyBorder="1"/>
    <xf numFmtId="0" fontId="3" fillId="0" borderId="0" xfId="0" applyFont="1" applyBorder="1" applyAlignment="1"/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3" fontId="10" fillId="0" borderId="1" xfId="2" applyFont="1" applyFill="1" applyBorder="1" applyAlignment="1">
      <alignment horizontal="center" vertical="center"/>
    </xf>
    <xf numFmtId="43" fontId="0" fillId="0" borderId="5" xfId="2" applyFont="1" applyFill="1" applyBorder="1" applyAlignment="1">
      <alignment horizontal="left" vertical="center"/>
    </xf>
    <xf numFmtId="43" fontId="0" fillId="0" borderId="0" xfId="2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3" fillId="0" borderId="1" xfId="2" applyNumberFormat="1" applyFont="1" applyFill="1" applyBorder="1" applyAlignment="1">
      <alignment horizontal="right" vertical="center" wrapText="1"/>
    </xf>
    <xf numFmtId="2" fontId="3" fillId="0" borderId="1" xfId="2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9" fontId="10" fillId="0" borderId="12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/>
    <xf numFmtId="49" fontId="10" fillId="0" borderId="4" xfId="0" applyNumberFormat="1" applyFont="1" applyBorder="1" applyAlignment="1"/>
    <xf numFmtId="49" fontId="10" fillId="0" borderId="10" xfId="0" applyNumberFormat="1" applyFont="1" applyBorder="1" applyAlignment="1"/>
    <xf numFmtId="0" fontId="7" fillId="0" borderId="0" xfId="0" applyFont="1" applyFill="1" applyAlignment="1">
      <alignment wrapText="1"/>
    </xf>
    <xf numFmtId="2" fontId="3" fillId="0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/>
    <xf numFmtId="0" fontId="0" fillId="0" borderId="4" xfId="0" applyBorder="1" applyAlignment="1"/>
    <xf numFmtId="0" fontId="0" fillId="0" borderId="10" xfId="0" applyBorder="1" applyAlignment="1"/>
    <xf numFmtId="0" fontId="3" fillId="0" borderId="0" xfId="0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/>
    <xf numFmtId="0" fontId="10" fillId="0" borderId="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49" fontId="11" fillId="0" borderId="4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7"/>
  <sheetViews>
    <sheetView topLeftCell="A55" zoomScaleNormal="100" zoomScaleSheetLayoutView="85" workbookViewId="0">
      <selection activeCell="A36" sqref="A36:M36"/>
    </sheetView>
  </sheetViews>
  <sheetFormatPr defaultRowHeight="12.75"/>
  <cols>
    <col min="1" max="1" width="5.7109375" customWidth="1"/>
    <col min="4" max="4" width="13.7109375" customWidth="1"/>
    <col min="5" max="5" width="13.42578125" customWidth="1"/>
    <col min="6" max="6" width="13.28515625" customWidth="1"/>
    <col min="7" max="7" width="0.140625" customWidth="1"/>
    <col min="8" max="8" width="14.85546875" customWidth="1"/>
    <col min="9" max="9" width="15.42578125" customWidth="1"/>
    <col min="10" max="10" width="13.5703125" customWidth="1"/>
    <col min="11" max="12" width="13.42578125" customWidth="1"/>
    <col min="13" max="13" width="13.7109375" customWidth="1"/>
  </cols>
  <sheetData>
    <row r="1" spans="1:13">
      <c r="J1" t="s">
        <v>45</v>
      </c>
    </row>
    <row r="2" spans="1:13">
      <c r="J2" t="s">
        <v>51</v>
      </c>
    </row>
    <row r="4" spans="1:13">
      <c r="J4" t="s">
        <v>159</v>
      </c>
    </row>
    <row r="6" spans="1:13">
      <c r="D6" s="1"/>
      <c r="E6" s="1"/>
      <c r="F6" s="1"/>
      <c r="G6" s="2" t="s">
        <v>0</v>
      </c>
      <c r="H6" s="1"/>
      <c r="I6" s="1"/>
    </row>
    <row r="7" spans="1:13">
      <c r="D7" s="105" t="s">
        <v>50</v>
      </c>
      <c r="E7" s="105"/>
      <c r="F7" s="105"/>
      <c r="G7" s="105"/>
      <c r="H7" s="105"/>
      <c r="I7" s="105"/>
    </row>
    <row r="8" spans="1:13">
      <c r="A8" s="106" t="s">
        <v>102</v>
      </c>
      <c r="B8" s="106"/>
      <c r="C8" s="106"/>
      <c r="D8" s="106"/>
      <c r="I8" s="1"/>
    </row>
    <row r="10" spans="1:13">
      <c r="A10" s="107" t="s">
        <v>161</v>
      </c>
      <c r="B10" s="107"/>
      <c r="C10" s="107"/>
      <c r="D10" s="107"/>
      <c r="H10" s="3"/>
      <c r="I10" s="3"/>
      <c r="J10" s="5"/>
      <c r="K10" s="3"/>
      <c r="L10" s="3"/>
    </row>
    <row r="11" spans="1:13">
      <c r="A11" s="6"/>
      <c r="B11" s="6"/>
      <c r="C11" s="6"/>
      <c r="D11" s="6"/>
      <c r="H11" s="3"/>
      <c r="I11" s="3"/>
      <c r="J11" s="3"/>
      <c r="K11" s="3"/>
      <c r="L11" s="3"/>
    </row>
    <row r="12" spans="1:13">
      <c r="A12" s="79"/>
      <c r="B12" s="108"/>
      <c r="C12" s="108"/>
      <c r="D12" s="16"/>
      <c r="E12" s="11"/>
      <c r="F12" s="10"/>
      <c r="G12" s="10"/>
      <c r="H12" s="11"/>
      <c r="I12" s="11"/>
      <c r="J12" s="11"/>
      <c r="K12" s="11"/>
      <c r="L12" s="53"/>
      <c r="M12" s="53"/>
    </row>
    <row r="13" spans="1:13">
      <c r="A13" s="97" t="s">
        <v>83</v>
      </c>
      <c r="B13" s="97"/>
      <c r="C13" s="97"/>
      <c r="D13" s="12" t="s">
        <v>84</v>
      </c>
      <c r="E13" s="10"/>
      <c r="F13" s="10"/>
      <c r="G13" s="10"/>
      <c r="H13" s="11"/>
      <c r="I13" s="11"/>
      <c r="J13" s="11"/>
      <c r="K13" s="11"/>
      <c r="L13" s="96"/>
      <c r="M13" s="96"/>
    </row>
    <row r="14" spans="1:13">
      <c r="A14" s="97" t="s">
        <v>46</v>
      </c>
      <c r="B14" s="97"/>
      <c r="C14" s="97"/>
      <c r="D14" s="13" t="s">
        <v>48</v>
      </c>
      <c r="E14" s="10"/>
      <c r="F14" s="10"/>
      <c r="G14" s="10"/>
      <c r="H14" s="11"/>
      <c r="I14" s="11"/>
      <c r="J14" s="11"/>
      <c r="K14" s="11"/>
      <c r="L14" s="96"/>
      <c r="M14" s="96"/>
    </row>
    <row r="15" spans="1:13">
      <c r="A15" s="97" t="s">
        <v>86</v>
      </c>
      <c r="B15" s="97"/>
      <c r="C15" s="97"/>
      <c r="D15" s="12" t="s">
        <v>85</v>
      </c>
      <c r="E15" s="10"/>
      <c r="F15" s="10"/>
      <c r="G15" s="10"/>
      <c r="H15" s="11"/>
      <c r="I15" s="11"/>
      <c r="J15" s="11"/>
      <c r="K15" s="11"/>
      <c r="L15" s="96"/>
      <c r="M15" s="96"/>
    </row>
    <row r="16" spans="1:13">
      <c r="A16" s="97" t="s">
        <v>47</v>
      </c>
      <c r="B16" s="97"/>
      <c r="C16" s="97"/>
      <c r="D16" s="12" t="s">
        <v>49</v>
      </c>
      <c r="E16" s="10"/>
      <c r="F16" s="10"/>
      <c r="G16" s="10"/>
      <c r="H16" s="11"/>
      <c r="I16" s="50"/>
      <c r="J16" s="11"/>
      <c r="K16" s="11"/>
      <c r="L16" s="101"/>
      <c r="M16" s="101"/>
    </row>
    <row r="17" spans="1:26">
      <c r="A17" s="98" t="s">
        <v>52</v>
      </c>
      <c r="B17" s="99"/>
      <c r="C17" s="100"/>
      <c r="D17" s="13" t="s">
        <v>109</v>
      </c>
      <c r="E17" s="14"/>
      <c r="F17" s="15"/>
      <c r="G17" s="10"/>
      <c r="H17" s="11"/>
      <c r="I17" s="11"/>
      <c r="J17" s="50"/>
      <c r="K17" s="50"/>
      <c r="L17" s="96"/>
      <c r="M17" s="96"/>
    </row>
    <row r="18" spans="1:26">
      <c r="A18" s="78"/>
      <c r="B18" s="78"/>
      <c r="C18" s="79"/>
      <c r="D18" s="3"/>
      <c r="E18" s="14"/>
      <c r="F18" s="15"/>
      <c r="G18" s="10"/>
      <c r="H18" s="11"/>
      <c r="J18" s="11"/>
      <c r="K18" s="11"/>
    </row>
    <row r="19" spans="1:26">
      <c r="A19" s="6"/>
      <c r="B19" s="6"/>
      <c r="C19" s="6"/>
      <c r="D19" s="6"/>
      <c r="H19" s="3"/>
      <c r="I19" s="3"/>
      <c r="J19" s="3"/>
      <c r="K19" s="3"/>
      <c r="L19" s="3"/>
    </row>
    <row r="20" spans="1:26">
      <c r="A20" s="10" t="s">
        <v>87</v>
      </c>
      <c r="B20" s="10"/>
      <c r="C20" s="10"/>
      <c r="D20" s="10"/>
      <c r="E20" s="10"/>
      <c r="F20" s="10"/>
      <c r="G20" s="10"/>
    </row>
    <row r="22" spans="1:26">
      <c r="A22" s="9" t="s">
        <v>101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7"/>
      <c r="O22" s="8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>
      <c r="A23" s="9" t="s">
        <v>96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7"/>
      <c r="O23" s="8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>
      <c r="A24" s="9" t="s">
        <v>97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7"/>
      <c r="O24" s="8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>
      <c r="A25" s="9" t="s">
        <v>98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7"/>
      <c r="O25" s="8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>
      <c r="A26" s="95" t="s">
        <v>99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7"/>
      <c r="O26" s="8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>
      <c r="A27" s="9" t="s">
        <v>88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7"/>
      <c r="O27" s="8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>
      <c r="A28" s="9" t="s">
        <v>89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7"/>
      <c r="O28" s="8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>
      <c r="A29" s="9" t="s">
        <v>90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7"/>
      <c r="O29" s="8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3.5" customHeight="1">
      <c r="A30" s="95" t="s">
        <v>91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7"/>
      <c r="O30" s="8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customHeight="1">
      <c r="A31" s="95" t="s">
        <v>92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7"/>
      <c r="O31" s="8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.75" customHeight="1">
      <c r="A32" s="95" t="s">
        <v>93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7"/>
      <c r="O32" s="8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>
      <c r="A33" s="9" t="s">
        <v>94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7"/>
      <c r="O33" s="8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 customHeight="1">
      <c r="A34" s="95" t="s">
        <v>95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7"/>
      <c r="O34" s="8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 customHeight="1">
      <c r="A35" s="95" t="s">
        <v>165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7"/>
      <c r="O35" s="8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6.25" customHeight="1">
      <c r="A36" s="95" t="s">
        <v>162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7"/>
      <c r="O36" s="8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>
      <c r="A37" s="9" t="s">
        <v>100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O37" s="4"/>
    </row>
    <row r="38" spans="1:26">
      <c r="A38" s="112" t="s">
        <v>166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O38" s="4"/>
    </row>
    <row r="39" spans="1:26" ht="12.75" customHeight="1">
      <c r="A39" s="111" t="s">
        <v>167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O39" s="4"/>
    </row>
    <row r="40" spans="1:26" ht="66" customHeight="1">
      <c r="A40" s="17" t="s">
        <v>54</v>
      </c>
      <c r="B40" s="83"/>
      <c r="C40" s="83"/>
      <c r="D40" s="83"/>
      <c r="E40" s="83"/>
      <c r="F40" s="83"/>
      <c r="G40" s="83"/>
      <c r="H40" s="18" t="s">
        <v>160</v>
      </c>
      <c r="I40" s="18" t="s">
        <v>155</v>
      </c>
      <c r="J40" s="18" t="s">
        <v>2</v>
      </c>
      <c r="K40" s="18" t="s">
        <v>3</v>
      </c>
      <c r="L40" s="18" t="s">
        <v>4</v>
      </c>
      <c r="M40" s="18" t="s">
        <v>55</v>
      </c>
      <c r="O40" s="4"/>
    </row>
    <row r="41" spans="1:26" ht="51.75" customHeight="1">
      <c r="A41" s="19" t="s">
        <v>20</v>
      </c>
      <c r="B41" s="89" t="s">
        <v>56</v>
      </c>
      <c r="C41" s="90"/>
      <c r="D41" s="90"/>
      <c r="E41" s="90"/>
      <c r="F41" s="90"/>
      <c r="G41" s="91"/>
      <c r="H41" s="34" t="e">
        <f t="shared" ref="H41:M41" si="0">H42+H43+H46+H47+H48</f>
        <v>#VALUE!</v>
      </c>
      <c r="I41" s="34" t="e">
        <f t="shared" si="0"/>
        <v>#VALUE!</v>
      </c>
      <c r="J41" s="34" t="e">
        <f t="shared" si="0"/>
        <v>#VALUE!</v>
      </c>
      <c r="K41" s="34" t="e">
        <f t="shared" si="0"/>
        <v>#VALUE!</v>
      </c>
      <c r="L41" s="34" t="e">
        <f t="shared" si="0"/>
        <v>#VALUE!</v>
      </c>
      <c r="M41" s="34" t="e">
        <f t="shared" si="0"/>
        <v>#VALUE!</v>
      </c>
      <c r="O41" s="4"/>
    </row>
    <row r="42" spans="1:26" ht="27.75" customHeight="1">
      <c r="A42" s="20" t="s">
        <v>21</v>
      </c>
      <c r="B42" s="86" t="s">
        <v>53</v>
      </c>
      <c r="C42" s="87"/>
      <c r="D42" s="87"/>
      <c r="E42" s="87"/>
      <c r="F42" s="87"/>
      <c r="G42" s="88"/>
      <c r="H42" s="34" t="s">
        <v>103</v>
      </c>
      <c r="I42" s="34" t="s">
        <v>103</v>
      </c>
      <c r="J42" s="34" t="e">
        <f>ROUND(I42/4,2)</f>
        <v>#VALUE!</v>
      </c>
      <c r="K42" s="34" t="e">
        <f>ROUND(I42/4,2)</f>
        <v>#VALUE!</v>
      </c>
      <c r="L42" s="34" t="e">
        <f>ROUND(I42/4,2)</f>
        <v>#VALUE!</v>
      </c>
      <c r="M42" s="34" t="e">
        <f>I42-(J42+K42+L42)</f>
        <v>#VALUE!</v>
      </c>
      <c r="O42" s="4"/>
    </row>
    <row r="43" spans="1:26">
      <c r="A43" s="20" t="s">
        <v>22</v>
      </c>
      <c r="B43" s="86" t="s">
        <v>57</v>
      </c>
      <c r="C43" s="87"/>
      <c r="D43" s="87"/>
      <c r="E43" s="87"/>
      <c r="F43" s="87"/>
      <c r="G43" s="88"/>
      <c r="H43" s="35" t="e">
        <f t="shared" ref="H43:M43" si="1">H44+H45</f>
        <v>#VALUE!</v>
      </c>
      <c r="I43" s="35" t="e">
        <f t="shared" si="1"/>
        <v>#VALUE!</v>
      </c>
      <c r="J43" s="35" t="e">
        <f t="shared" si="1"/>
        <v>#VALUE!</v>
      </c>
      <c r="K43" s="35" t="e">
        <f t="shared" si="1"/>
        <v>#VALUE!</v>
      </c>
      <c r="L43" s="35" t="e">
        <f t="shared" si="1"/>
        <v>#VALUE!</v>
      </c>
      <c r="M43" s="35" t="e">
        <f t="shared" si="1"/>
        <v>#VALUE!</v>
      </c>
      <c r="O43" s="4"/>
    </row>
    <row r="44" spans="1:26">
      <c r="A44" s="20"/>
      <c r="B44" s="92" t="s">
        <v>58</v>
      </c>
      <c r="C44" s="93"/>
      <c r="D44" s="93"/>
      <c r="E44" s="93"/>
      <c r="F44" s="93"/>
      <c r="G44" s="94"/>
      <c r="H44" s="35" t="e">
        <f>ROUND(I44*1.9748777,2)</f>
        <v>#VALUE!</v>
      </c>
      <c r="I44" s="35" t="s">
        <v>104</v>
      </c>
      <c r="J44" s="34" t="e">
        <f>ROUND(I44/4,2)</f>
        <v>#VALUE!</v>
      </c>
      <c r="K44" s="34" t="e">
        <f>ROUND(I44/4,2)</f>
        <v>#VALUE!</v>
      </c>
      <c r="L44" s="34" t="e">
        <f>ROUND(I44/4,2)</f>
        <v>#VALUE!</v>
      </c>
      <c r="M44" s="34" t="e">
        <f>I44-(J44+K44+L44)</f>
        <v>#VALUE!</v>
      </c>
      <c r="O44" s="4"/>
    </row>
    <row r="45" spans="1:26">
      <c r="A45" s="20"/>
      <c r="B45" s="92" t="s">
        <v>5</v>
      </c>
      <c r="C45" s="93"/>
      <c r="D45" s="93"/>
      <c r="E45" s="93"/>
      <c r="F45" s="93"/>
      <c r="G45" s="94"/>
      <c r="H45" s="35" t="s">
        <v>105</v>
      </c>
      <c r="I45" s="35" t="s">
        <v>105</v>
      </c>
      <c r="J45" s="34"/>
      <c r="K45" s="34"/>
      <c r="L45" s="34"/>
      <c r="M45" s="34"/>
      <c r="O45" s="4"/>
    </row>
    <row r="46" spans="1:26">
      <c r="A46" s="20" t="s">
        <v>23</v>
      </c>
      <c r="B46" s="102" t="s">
        <v>6</v>
      </c>
      <c r="C46" s="103"/>
      <c r="D46" s="103"/>
      <c r="E46" s="103"/>
      <c r="F46" s="103"/>
      <c r="G46" s="104"/>
      <c r="H46" s="35" t="s">
        <v>106</v>
      </c>
      <c r="I46" s="35" t="s">
        <v>106</v>
      </c>
      <c r="J46" s="34" t="e">
        <f>ROUND(I46/4,2)</f>
        <v>#VALUE!</v>
      </c>
      <c r="K46" s="34" t="e">
        <f>ROUND(I46/4,2)</f>
        <v>#VALUE!</v>
      </c>
      <c r="L46" s="34" t="e">
        <f>ROUND(I46/4,2)</f>
        <v>#VALUE!</v>
      </c>
      <c r="M46" s="34" t="e">
        <f>I46-(J46+K46+L46)</f>
        <v>#VALUE!</v>
      </c>
      <c r="O46" s="4"/>
    </row>
    <row r="47" spans="1:26" ht="25.5" customHeight="1">
      <c r="A47" s="21" t="s">
        <v>24</v>
      </c>
      <c r="B47" s="86" t="s">
        <v>59</v>
      </c>
      <c r="C47" s="87"/>
      <c r="D47" s="87"/>
      <c r="E47" s="87"/>
      <c r="F47" s="87"/>
      <c r="G47" s="88"/>
      <c r="H47" s="34" t="s">
        <v>107</v>
      </c>
      <c r="I47" s="34" t="s">
        <v>107</v>
      </c>
      <c r="J47" s="34"/>
      <c r="K47" s="34"/>
      <c r="L47" s="34"/>
      <c r="M47" s="34"/>
      <c r="O47" s="4"/>
    </row>
    <row r="48" spans="1:26">
      <c r="A48" s="20" t="s">
        <v>25</v>
      </c>
      <c r="B48" s="86" t="s">
        <v>60</v>
      </c>
      <c r="C48" s="87"/>
      <c r="D48" s="87"/>
      <c r="E48" s="87"/>
      <c r="F48" s="87"/>
      <c r="G48" s="88"/>
      <c r="H48" s="35" t="e">
        <f t="shared" ref="H48:M48" si="2">H49+H50+H51+H52+H53+H54+H55+H56</f>
        <v>#VALUE!</v>
      </c>
      <c r="I48" s="35" t="e">
        <f t="shared" si="2"/>
        <v>#VALUE!</v>
      </c>
      <c r="J48" s="35" t="e">
        <f t="shared" si="2"/>
        <v>#VALUE!</v>
      </c>
      <c r="K48" s="35" t="e">
        <f t="shared" si="2"/>
        <v>#VALUE!</v>
      </c>
      <c r="L48" s="35" t="e">
        <f t="shared" si="2"/>
        <v>#VALUE!</v>
      </c>
      <c r="M48" s="35" t="e">
        <f t="shared" si="2"/>
        <v>#VALUE!</v>
      </c>
      <c r="O48" s="4"/>
    </row>
    <row r="49" spans="1:15" ht="24.75" customHeight="1">
      <c r="A49" s="22"/>
      <c r="B49" s="86" t="s">
        <v>61</v>
      </c>
      <c r="C49" s="87"/>
      <c r="D49" s="87"/>
      <c r="E49" s="87"/>
      <c r="F49" s="87"/>
      <c r="G49" s="88"/>
      <c r="H49" s="34" t="s">
        <v>114</v>
      </c>
      <c r="I49" s="34" t="s">
        <v>114</v>
      </c>
      <c r="J49" s="34">
        <v>0</v>
      </c>
      <c r="K49" s="34">
        <v>0</v>
      </c>
      <c r="L49" s="34">
        <v>0</v>
      </c>
      <c r="M49" s="34">
        <v>0</v>
      </c>
      <c r="O49" s="4"/>
    </row>
    <row r="50" spans="1:15">
      <c r="A50" s="20"/>
      <c r="B50" s="86" t="s">
        <v>7</v>
      </c>
      <c r="C50" s="87"/>
      <c r="D50" s="87"/>
      <c r="E50" s="87"/>
      <c r="F50" s="87"/>
      <c r="G50" s="88"/>
      <c r="H50" s="35" t="s">
        <v>115</v>
      </c>
      <c r="I50" s="35" t="s">
        <v>115</v>
      </c>
      <c r="J50" s="34" t="e">
        <f>ROUND(I50/4,2)</f>
        <v>#VALUE!</v>
      </c>
      <c r="K50" s="34" t="e">
        <f>ROUND(I50/4,2)</f>
        <v>#VALUE!</v>
      </c>
      <c r="L50" s="34" t="e">
        <f>ROUND(I50/4,2)</f>
        <v>#VALUE!</v>
      </c>
      <c r="M50" s="34" t="e">
        <f>I50-(J50+K50+L50)</f>
        <v>#VALUE!</v>
      </c>
      <c r="O50" s="4"/>
    </row>
    <row r="51" spans="1:15">
      <c r="A51" s="20"/>
      <c r="B51" s="86" t="s">
        <v>8</v>
      </c>
      <c r="C51" s="87"/>
      <c r="D51" s="87"/>
      <c r="E51" s="87"/>
      <c r="F51" s="87"/>
      <c r="G51" s="88"/>
      <c r="H51" s="35" t="s">
        <v>116</v>
      </c>
      <c r="I51" s="35" t="s">
        <v>116</v>
      </c>
      <c r="J51" s="34" t="e">
        <f>ROUND(I51/4,2)</f>
        <v>#VALUE!</v>
      </c>
      <c r="K51" s="34" t="e">
        <f>ROUND(I51/4,2)</f>
        <v>#VALUE!</v>
      </c>
      <c r="L51" s="34" t="e">
        <f>ROUND(I51/4,2)</f>
        <v>#VALUE!</v>
      </c>
      <c r="M51" s="34" t="e">
        <f>I51-(J51+K51+L51)</f>
        <v>#VALUE!</v>
      </c>
      <c r="O51" s="4"/>
    </row>
    <row r="52" spans="1:15">
      <c r="A52" s="20"/>
      <c r="B52" s="86" t="s">
        <v>9</v>
      </c>
      <c r="C52" s="87"/>
      <c r="D52" s="87"/>
      <c r="E52" s="87"/>
      <c r="F52" s="87"/>
      <c r="G52" s="88"/>
      <c r="H52" s="35" t="e">
        <f>ROUND(I52*1.08695652,0)</f>
        <v>#VALUE!</v>
      </c>
      <c r="I52" s="35" t="s">
        <v>117</v>
      </c>
      <c r="J52" s="35"/>
      <c r="K52" s="35"/>
      <c r="L52" s="35"/>
      <c r="M52" s="35"/>
      <c r="O52" s="4"/>
    </row>
    <row r="53" spans="1:15" ht="27" customHeight="1">
      <c r="A53" s="20"/>
      <c r="B53" s="86" t="s">
        <v>62</v>
      </c>
      <c r="C53" s="87"/>
      <c r="D53" s="87"/>
      <c r="E53" s="87"/>
      <c r="F53" s="87"/>
      <c r="G53" s="88"/>
      <c r="H53" s="35" t="s">
        <v>118</v>
      </c>
      <c r="I53" s="35" t="s">
        <v>118</v>
      </c>
      <c r="J53" s="34" t="e">
        <f>ROUND(I53/4,2)</f>
        <v>#VALUE!</v>
      </c>
      <c r="K53" s="34" t="e">
        <f>ROUND(I53/4,2)</f>
        <v>#VALUE!</v>
      </c>
      <c r="L53" s="34" t="e">
        <f>ROUND(I53/4,2)</f>
        <v>#VALUE!</v>
      </c>
      <c r="M53" s="34" t="e">
        <f>I53-(J53+K53+L53)</f>
        <v>#VALUE!</v>
      </c>
      <c r="O53" s="4"/>
    </row>
    <row r="54" spans="1:15">
      <c r="A54" s="20"/>
      <c r="B54" s="86" t="s">
        <v>168</v>
      </c>
      <c r="C54" s="87"/>
      <c r="D54" s="87"/>
      <c r="E54" s="87"/>
      <c r="F54" s="87"/>
      <c r="G54" s="88"/>
      <c r="H54" s="35">
        <v>0</v>
      </c>
      <c r="I54" s="35" t="s">
        <v>119</v>
      </c>
      <c r="J54" s="34" t="e">
        <f>ROUND(I54/4,2)</f>
        <v>#VALUE!</v>
      </c>
      <c r="K54" s="34" t="e">
        <f>ROUND(I54/4,2)</f>
        <v>#VALUE!</v>
      </c>
      <c r="L54" s="34" t="e">
        <f>ROUND(I54/4,2)</f>
        <v>#VALUE!</v>
      </c>
      <c r="M54" s="34" t="e">
        <f>I54-(J54+K54+L54)</f>
        <v>#VALUE!</v>
      </c>
      <c r="O54" s="4"/>
    </row>
    <row r="55" spans="1:15" ht="25.5" customHeight="1">
      <c r="A55" s="20"/>
      <c r="B55" s="86" t="s">
        <v>63</v>
      </c>
      <c r="C55" s="87"/>
      <c r="D55" s="87"/>
      <c r="E55" s="87"/>
      <c r="F55" s="87"/>
      <c r="G55" s="88"/>
      <c r="H55" s="35" t="s">
        <v>120</v>
      </c>
      <c r="I55" s="35" t="s">
        <v>120</v>
      </c>
      <c r="J55" s="34" t="e">
        <f>ROUND(I55/4,2)</f>
        <v>#VALUE!</v>
      </c>
      <c r="K55" s="34" t="e">
        <f>ROUND(I55/4,2)</f>
        <v>#VALUE!</v>
      </c>
      <c r="L55" s="34" t="e">
        <f>ROUND(I55/4,2)</f>
        <v>#VALUE!</v>
      </c>
      <c r="M55" s="34" t="e">
        <f>I55-(J55+K55+L55)</f>
        <v>#VALUE!</v>
      </c>
      <c r="O55" s="4"/>
    </row>
    <row r="56" spans="1:15" ht="24.75" customHeight="1">
      <c r="A56" s="20"/>
      <c r="B56" s="86" t="s">
        <v>64</v>
      </c>
      <c r="C56" s="87"/>
      <c r="D56" s="87"/>
      <c r="E56" s="87"/>
      <c r="F56" s="87"/>
      <c r="G56" s="88"/>
      <c r="H56" s="35">
        <f t="shared" ref="H56:M56" si="3">H57+H58+H59</f>
        <v>0</v>
      </c>
      <c r="I56" s="35" t="e">
        <f t="shared" si="3"/>
        <v>#VALUE!</v>
      </c>
      <c r="J56" s="35" t="e">
        <f t="shared" si="3"/>
        <v>#VALUE!</v>
      </c>
      <c r="K56" s="35" t="e">
        <f t="shared" si="3"/>
        <v>#VALUE!</v>
      </c>
      <c r="L56" s="35" t="e">
        <f t="shared" si="3"/>
        <v>#VALUE!</v>
      </c>
      <c r="M56" s="35" t="e">
        <f t="shared" si="3"/>
        <v>#VALUE!</v>
      </c>
      <c r="O56" s="4"/>
    </row>
    <row r="57" spans="1:15" ht="15" hidden="1" customHeight="1">
      <c r="A57" s="20"/>
      <c r="B57" s="80" t="s">
        <v>154</v>
      </c>
      <c r="C57" s="84"/>
      <c r="D57" s="84"/>
      <c r="E57" s="84"/>
      <c r="F57" s="84"/>
      <c r="G57" s="85"/>
      <c r="H57" s="35">
        <v>0</v>
      </c>
      <c r="I57" s="35">
        <v>0</v>
      </c>
      <c r="J57" s="34">
        <f>ROUND(I57/4,2)</f>
        <v>0</v>
      </c>
      <c r="K57" s="34">
        <f>ROUND(I57/4,2)</f>
        <v>0</v>
      </c>
      <c r="L57" s="34">
        <f>ROUND(I57/4,2)</f>
        <v>0</v>
      </c>
      <c r="M57" s="34">
        <f>I57-(J57+K57+L57)</f>
        <v>0</v>
      </c>
      <c r="O57" s="4"/>
    </row>
    <row r="58" spans="1:15" ht="15" hidden="1" customHeight="1">
      <c r="A58" s="20"/>
      <c r="B58" s="80" t="s">
        <v>144</v>
      </c>
      <c r="C58" s="84"/>
      <c r="D58" s="84"/>
      <c r="E58" s="84"/>
      <c r="F58" s="84"/>
      <c r="G58" s="85"/>
      <c r="H58" s="35">
        <v>0</v>
      </c>
      <c r="I58" s="35" t="s">
        <v>145</v>
      </c>
      <c r="J58" s="34" t="e">
        <f>ROUND(I58/4,2)</f>
        <v>#VALUE!</v>
      </c>
      <c r="K58" s="34" t="e">
        <f>ROUND(I58/4,2)</f>
        <v>#VALUE!</v>
      </c>
      <c r="L58" s="34" t="e">
        <f>ROUND(I58/4,2)</f>
        <v>#VALUE!</v>
      </c>
      <c r="M58" s="34" t="e">
        <f>I58-(J58+K58+L58)</f>
        <v>#VALUE!</v>
      </c>
      <c r="O58" s="4"/>
    </row>
    <row r="59" spans="1:15" ht="15.75" hidden="1" customHeight="1">
      <c r="A59" s="20"/>
      <c r="B59" s="80" t="s">
        <v>143</v>
      </c>
      <c r="C59" s="84"/>
      <c r="D59" s="84"/>
      <c r="E59" s="84"/>
      <c r="F59" s="84"/>
      <c r="G59" s="85"/>
      <c r="H59" s="35">
        <v>0</v>
      </c>
      <c r="I59" s="35" t="s">
        <v>170</v>
      </c>
      <c r="J59" s="34" t="e">
        <f>ROUND(I59/4,2)</f>
        <v>#VALUE!</v>
      </c>
      <c r="K59" s="34" t="e">
        <f>ROUND(I59/4,2)</f>
        <v>#VALUE!</v>
      </c>
      <c r="L59" s="34" t="e">
        <f>ROUND(I59/4,2)</f>
        <v>#VALUE!</v>
      </c>
      <c r="M59" s="34" t="e">
        <f>I59-(J59+K59+L59)</f>
        <v>#VALUE!</v>
      </c>
      <c r="O59" s="4"/>
    </row>
    <row r="60" spans="1:15">
      <c r="A60" s="23" t="s">
        <v>26</v>
      </c>
      <c r="B60" s="89" t="s">
        <v>65</v>
      </c>
      <c r="C60" s="90"/>
      <c r="D60" s="90"/>
      <c r="E60" s="90"/>
      <c r="F60" s="90"/>
      <c r="G60" s="91"/>
      <c r="H60" s="35" t="e">
        <f t="shared" ref="H60:M60" si="4">H61+H62</f>
        <v>#VALUE!</v>
      </c>
      <c r="I60" s="35" t="e">
        <f t="shared" si="4"/>
        <v>#VALUE!</v>
      </c>
      <c r="J60" s="35" t="e">
        <f t="shared" si="4"/>
        <v>#VALUE!</v>
      </c>
      <c r="K60" s="35" t="e">
        <f t="shared" si="4"/>
        <v>#VALUE!</v>
      </c>
      <c r="L60" s="35" t="e">
        <f t="shared" si="4"/>
        <v>#VALUE!</v>
      </c>
      <c r="M60" s="35" t="e">
        <f t="shared" si="4"/>
        <v>#VALUE!</v>
      </c>
      <c r="O60" s="4"/>
    </row>
    <row r="61" spans="1:15">
      <c r="A61" s="20" t="s">
        <v>27</v>
      </c>
      <c r="B61" s="86" t="s">
        <v>10</v>
      </c>
      <c r="C61" s="87"/>
      <c r="D61" s="87"/>
      <c r="E61" s="87"/>
      <c r="F61" s="87"/>
      <c r="G61" s="88"/>
      <c r="H61" s="35" t="s">
        <v>108</v>
      </c>
      <c r="I61" s="35" t="s">
        <v>108</v>
      </c>
      <c r="J61" s="34" t="e">
        <f>ROUND(I61/4,2)</f>
        <v>#VALUE!</v>
      </c>
      <c r="K61" s="34" t="e">
        <f>ROUND(I61/4,2)</f>
        <v>#VALUE!</v>
      </c>
      <c r="L61" s="34" t="e">
        <f>ROUND(I61/4,2)</f>
        <v>#VALUE!</v>
      </c>
      <c r="M61" s="34" t="e">
        <f>I61-(J61+K61+L61)</f>
        <v>#VALUE!</v>
      </c>
      <c r="O61" s="4"/>
    </row>
    <row r="62" spans="1:15">
      <c r="A62" s="20" t="s">
        <v>28</v>
      </c>
      <c r="B62" s="86" t="s">
        <v>11</v>
      </c>
      <c r="C62" s="109"/>
      <c r="D62" s="109"/>
      <c r="E62" s="109"/>
      <c r="F62" s="109"/>
      <c r="G62" s="110"/>
      <c r="H62" s="35" t="e">
        <f t="shared" ref="H62:M62" si="5">H63+H64+H65</f>
        <v>#VALUE!</v>
      </c>
      <c r="I62" s="35" t="e">
        <f t="shared" si="5"/>
        <v>#VALUE!</v>
      </c>
      <c r="J62" s="35" t="e">
        <f t="shared" si="5"/>
        <v>#VALUE!</v>
      </c>
      <c r="K62" s="35" t="e">
        <f t="shared" si="5"/>
        <v>#VALUE!</v>
      </c>
      <c r="L62" s="35" t="e">
        <f t="shared" si="5"/>
        <v>#VALUE!</v>
      </c>
      <c r="M62" s="35" t="e">
        <f t="shared" si="5"/>
        <v>#VALUE!</v>
      </c>
      <c r="O62" s="4"/>
    </row>
    <row r="63" spans="1:15">
      <c r="A63" s="20"/>
      <c r="B63" s="80" t="s">
        <v>66</v>
      </c>
      <c r="C63" s="81"/>
      <c r="D63" s="81"/>
      <c r="E63" s="81"/>
      <c r="F63" s="81"/>
      <c r="G63" s="82"/>
      <c r="H63" s="35" t="s">
        <v>121</v>
      </c>
      <c r="I63" s="35" t="s">
        <v>121</v>
      </c>
      <c r="J63" s="34" t="e">
        <f>ROUND(I63/4,2)</f>
        <v>#VALUE!</v>
      </c>
      <c r="K63" s="34" t="e">
        <f>ROUND(I63/4,2)</f>
        <v>#VALUE!</v>
      </c>
      <c r="L63" s="34" t="e">
        <f>ROUND(I63/4,2)</f>
        <v>#VALUE!</v>
      </c>
      <c r="M63" s="34" t="e">
        <f>I63-(J63+K63+L63)</f>
        <v>#VALUE!</v>
      </c>
      <c r="O63" s="4"/>
    </row>
    <row r="64" spans="1:15">
      <c r="A64" s="20"/>
      <c r="B64" s="80" t="s">
        <v>67</v>
      </c>
      <c r="C64" s="81"/>
      <c r="D64" s="81"/>
      <c r="E64" s="81"/>
      <c r="F64" s="81"/>
      <c r="G64" s="82"/>
      <c r="H64" s="35" t="s">
        <v>122</v>
      </c>
      <c r="I64" s="35" t="s">
        <v>122</v>
      </c>
      <c r="J64" s="34" t="e">
        <f>ROUND(I64/4,2)</f>
        <v>#VALUE!</v>
      </c>
      <c r="K64" s="34" t="e">
        <f>ROUND(I64/4,2)</f>
        <v>#VALUE!</v>
      </c>
      <c r="L64" s="34" t="e">
        <f>ROUND(I64/4,2)</f>
        <v>#VALUE!</v>
      </c>
      <c r="M64" s="34" t="e">
        <f>I64-(J64+K64+L64)</f>
        <v>#VALUE!</v>
      </c>
      <c r="O64" s="4"/>
    </row>
    <row r="65" spans="1:15" ht="12.75" customHeight="1">
      <c r="A65" s="20"/>
      <c r="B65" s="80" t="s">
        <v>68</v>
      </c>
      <c r="C65" s="84"/>
      <c r="D65" s="84"/>
      <c r="E65" s="84"/>
      <c r="F65" s="84"/>
      <c r="G65" s="85"/>
      <c r="H65" s="35" t="s">
        <v>169</v>
      </c>
      <c r="I65" s="35" t="s">
        <v>169</v>
      </c>
      <c r="J65" s="34" t="e">
        <f>ROUND(I65/4,2)</f>
        <v>#VALUE!</v>
      </c>
      <c r="K65" s="34" t="e">
        <f>ROUND(I65/4,2)</f>
        <v>#VALUE!</v>
      </c>
      <c r="L65" s="34" t="e">
        <f>ROUND(I65/4,2)</f>
        <v>#VALUE!</v>
      </c>
      <c r="M65" s="34" t="e">
        <f>I65-(J65+K65+L65)</f>
        <v>#VALUE!</v>
      </c>
      <c r="O65" s="4"/>
    </row>
    <row r="66" spans="1:15" ht="24.75" customHeight="1">
      <c r="A66" s="23" t="s">
        <v>29</v>
      </c>
      <c r="B66" s="89" t="s">
        <v>69</v>
      </c>
      <c r="C66" s="90"/>
      <c r="D66" s="90"/>
      <c r="E66" s="90"/>
      <c r="F66" s="90"/>
      <c r="G66" s="91"/>
      <c r="H66" s="35" t="e">
        <f t="shared" ref="H66:M66" si="6">H67+H68+H71+H72+H73+H74+H75+H79</f>
        <v>#VALUE!</v>
      </c>
      <c r="I66" s="35" t="e">
        <f t="shared" si="6"/>
        <v>#VALUE!</v>
      </c>
      <c r="J66" s="35" t="e">
        <f t="shared" si="6"/>
        <v>#VALUE!</v>
      </c>
      <c r="K66" s="35" t="e">
        <f t="shared" si="6"/>
        <v>#VALUE!</v>
      </c>
      <c r="L66" s="35" t="e">
        <f t="shared" si="6"/>
        <v>#VALUE!</v>
      </c>
      <c r="M66" s="35" t="e">
        <f t="shared" si="6"/>
        <v>#VALUE!</v>
      </c>
      <c r="O66" s="4"/>
    </row>
    <row r="67" spans="1:15" ht="12.75" customHeight="1">
      <c r="A67" s="20" t="s">
        <v>30</v>
      </c>
      <c r="B67" s="86" t="s">
        <v>70</v>
      </c>
      <c r="C67" s="87"/>
      <c r="D67" s="87"/>
      <c r="E67" s="87"/>
      <c r="F67" s="87"/>
      <c r="G67" s="88"/>
      <c r="H67" s="35" t="s">
        <v>123</v>
      </c>
      <c r="I67" s="35" t="s">
        <v>123</v>
      </c>
      <c r="J67" s="34" t="e">
        <f>ROUND(I67/4,2)</f>
        <v>#VALUE!</v>
      </c>
      <c r="K67" s="34" t="e">
        <f>ROUND(I67/4,2)</f>
        <v>#VALUE!</v>
      </c>
      <c r="L67" s="34" t="e">
        <f>ROUND(I67/4,2)</f>
        <v>#VALUE!</v>
      </c>
      <c r="M67" s="34" t="e">
        <f>I67-(J67+K67+L67)</f>
        <v>#VALUE!</v>
      </c>
      <c r="O67" s="4"/>
    </row>
    <row r="68" spans="1:15" ht="25.5" customHeight="1">
      <c r="A68" s="20" t="s">
        <v>31</v>
      </c>
      <c r="B68" s="86" t="s">
        <v>71</v>
      </c>
      <c r="C68" s="87"/>
      <c r="D68" s="87"/>
      <c r="E68" s="87"/>
      <c r="F68" s="87"/>
      <c r="G68" s="88"/>
      <c r="H68" s="35" t="e">
        <f t="shared" ref="H68:M68" si="7">H69+H70</f>
        <v>#VALUE!</v>
      </c>
      <c r="I68" s="35" t="e">
        <f t="shared" si="7"/>
        <v>#VALUE!</v>
      </c>
      <c r="J68" s="35" t="e">
        <f t="shared" si="7"/>
        <v>#VALUE!</v>
      </c>
      <c r="K68" s="35" t="e">
        <f t="shared" si="7"/>
        <v>#VALUE!</v>
      </c>
      <c r="L68" s="35" t="e">
        <f t="shared" si="7"/>
        <v>#VALUE!</v>
      </c>
      <c r="M68" s="35" t="e">
        <f t="shared" si="7"/>
        <v>#VALUE!</v>
      </c>
      <c r="O68" s="4"/>
    </row>
    <row r="69" spans="1:15" ht="15" hidden="1" customHeight="1">
      <c r="A69" s="20"/>
      <c r="B69" s="80" t="s">
        <v>111</v>
      </c>
      <c r="C69" s="81"/>
      <c r="D69" s="81"/>
      <c r="E69" s="81"/>
      <c r="F69" s="81"/>
      <c r="G69" s="82"/>
      <c r="H69" s="35" t="s">
        <v>124</v>
      </c>
      <c r="I69" s="35" t="s">
        <v>124</v>
      </c>
      <c r="J69" s="35" t="s">
        <v>126</v>
      </c>
      <c r="K69" s="35" t="s">
        <v>127</v>
      </c>
      <c r="L69" s="35" t="s">
        <v>128</v>
      </c>
      <c r="M69" s="35" t="s">
        <v>129</v>
      </c>
      <c r="O69" s="4"/>
    </row>
    <row r="70" spans="1:15" ht="15.75" hidden="1" customHeight="1">
      <c r="A70" s="20"/>
      <c r="B70" s="80" t="s">
        <v>112</v>
      </c>
      <c r="C70" s="81"/>
      <c r="D70" s="81"/>
      <c r="E70" s="81"/>
      <c r="F70" s="81"/>
      <c r="G70" s="82"/>
      <c r="H70" s="35" t="s">
        <v>125</v>
      </c>
      <c r="I70" s="35" t="s">
        <v>125</v>
      </c>
      <c r="J70" s="34" t="e">
        <f>ROUND(I70/4,2)</f>
        <v>#VALUE!</v>
      </c>
      <c r="K70" s="34" t="e">
        <f>ROUND(I70/4,2)</f>
        <v>#VALUE!</v>
      </c>
      <c r="L70" s="34" t="e">
        <f>ROUND(I70/4,2)</f>
        <v>#VALUE!</v>
      </c>
      <c r="M70" s="34" t="e">
        <f>I70-(J70+K70+L70)</f>
        <v>#VALUE!</v>
      </c>
      <c r="O70" s="4"/>
    </row>
    <row r="71" spans="1:15" ht="12.75" customHeight="1">
      <c r="A71" s="20" t="s">
        <v>32</v>
      </c>
      <c r="B71" s="86" t="s">
        <v>12</v>
      </c>
      <c r="C71" s="87"/>
      <c r="D71" s="87"/>
      <c r="E71" s="87"/>
      <c r="F71" s="87"/>
      <c r="G71" s="88"/>
      <c r="H71" s="35" t="s">
        <v>130</v>
      </c>
      <c r="I71" s="35" t="s">
        <v>130</v>
      </c>
      <c r="J71" s="34" t="e">
        <f>ROUND(I71/4,2)</f>
        <v>#VALUE!</v>
      </c>
      <c r="K71" s="34" t="e">
        <f>ROUND(I71/4,2)</f>
        <v>#VALUE!</v>
      </c>
      <c r="L71" s="34" t="e">
        <f>ROUND(I71/4,2)</f>
        <v>#VALUE!</v>
      </c>
      <c r="M71" s="34" t="e">
        <f>I71-(J71+K71+L71)</f>
        <v>#VALUE!</v>
      </c>
      <c r="O71" s="4"/>
    </row>
    <row r="72" spans="1:15" ht="12.75" customHeight="1">
      <c r="A72" s="20" t="s">
        <v>33</v>
      </c>
      <c r="B72" s="86" t="s">
        <v>13</v>
      </c>
      <c r="C72" s="87"/>
      <c r="D72" s="87"/>
      <c r="E72" s="87"/>
      <c r="F72" s="87"/>
      <c r="G72" s="88"/>
      <c r="H72" s="35" t="s">
        <v>131</v>
      </c>
      <c r="I72" s="35" t="s">
        <v>131</v>
      </c>
      <c r="J72" s="34" t="e">
        <f>ROUND(I72/4,2)</f>
        <v>#VALUE!</v>
      </c>
      <c r="K72" s="34" t="e">
        <f>ROUND(I72/4,2)</f>
        <v>#VALUE!</v>
      </c>
      <c r="L72" s="34" t="e">
        <f>ROUND(I72/4,2)</f>
        <v>#VALUE!</v>
      </c>
      <c r="M72" s="34" t="e">
        <f>I72-(J72+K72+L72)</f>
        <v>#VALUE!</v>
      </c>
      <c r="O72" s="4"/>
    </row>
    <row r="73" spans="1:15" ht="12.75" customHeight="1">
      <c r="A73" s="20" t="s">
        <v>34</v>
      </c>
      <c r="B73" s="86" t="s">
        <v>14</v>
      </c>
      <c r="C73" s="87"/>
      <c r="D73" s="87"/>
      <c r="E73" s="87"/>
      <c r="F73" s="87"/>
      <c r="G73" s="88"/>
      <c r="H73" s="35" t="s">
        <v>132</v>
      </c>
      <c r="I73" s="35" t="s">
        <v>132</v>
      </c>
      <c r="J73" s="34" t="e">
        <f>ROUND(I73/4,2)</f>
        <v>#VALUE!</v>
      </c>
      <c r="K73" s="34" t="e">
        <f>ROUND(I73/4,2)</f>
        <v>#VALUE!</v>
      </c>
      <c r="L73" s="34" t="e">
        <f>ROUND(I73/4,2)</f>
        <v>#VALUE!</v>
      </c>
      <c r="M73" s="34" t="e">
        <f>I73-(J73+K73+L73)</f>
        <v>#VALUE!</v>
      </c>
      <c r="O73" s="4"/>
    </row>
    <row r="74" spans="1:15" ht="12.75" customHeight="1">
      <c r="A74" s="20" t="s">
        <v>35</v>
      </c>
      <c r="B74" s="86" t="s">
        <v>15</v>
      </c>
      <c r="C74" s="87"/>
      <c r="D74" s="87"/>
      <c r="E74" s="87"/>
      <c r="F74" s="87"/>
      <c r="G74" s="88"/>
      <c r="H74" s="35" t="s">
        <v>133</v>
      </c>
      <c r="I74" s="35" t="s">
        <v>133</v>
      </c>
      <c r="J74" s="34" t="e">
        <f>ROUND(I74/4,2)</f>
        <v>#VALUE!</v>
      </c>
      <c r="K74" s="34" t="e">
        <f>ROUND(I74/4,2)</f>
        <v>#VALUE!</v>
      </c>
      <c r="L74" s="34" t="e">
        <f>ROUND(I74/4,2)</f>
        <v>#VALUE!</v>
      </c>
      <c r="M74" s="34" t="e">
        <f>I74-(J74+K74+L74)</f>
        <v>#VALUE!</v>
      </c>
      <c r="O74" s="4"/>
    </row>
    <row r="75" spans="1:15" ht="12.75" customHeight="1">
      <c r="A75" s="20" t="s">
        <v>36</v>
      </c>
      <c r="B75" s="86" t="s">
        <v>72</v>
      </c>
      <c r="C75" s="87"/>
      <c r="D75" s="87"/>
      <c r="E75" s="87"/>
      <c r="F75" s="87"/>
      <c r="G75" s="88"/>
      <c r="H75" s="35">
        <f t="shared" ref="H75:M75" si="8">H76+H77+H78</f>
        <v>0</v>
      </c>
      <c r="I75" s="35" t="e">
        <f t="shared" si="8"/>
        <v>#VALUE!</v>
      </c>
      <c r="J75" s="35" t="e">
        <f t="shared" si="8"/>
        <v>#VALUE!</v>
      </c>
      <c r="K75" s="35" t="e">
        <f t="shared" si="8"/>
        <v>#VALUE!</v>
      </c>
      <c r="L75" s="35" t="e">
        <f t="shared" si="8"/>
        <v>#VALUE!</v>
      </c>
      <c r="M75" s="35" t="e">
        <f t="shared" si="8"/>
        <v>#VALUE!</v>
      </c>
      <c r="O75" s="4"/>
    </row>
    <row r="76" spans="1:15" ht="12.75" hidden="1" customHeight="1">
      <c r="A76" s="20"/>
      <c r="B76" s="80" t="s">
        <v>147</v>
      </c>
      <c r="C76" s="84"/>
      <c r="D76" s="84"/>
      <c r="E76" s="84"/>
      <c r="F76" s="84"/>
      <c r="G76" s="85"/>
      <c r="H76" s="35">
        <v>0</v>
      </c>
      <c r="I76" s="35" t="s">
        <v>153</v>
      </c>
      <c r="J76" s="34" t="e">
        <f>ROUND(I76/4,2)</f>
        <v>#VALUE!</v>
      </c>
      <c r="K76" s="34" t="e">
        <f>ROUND(I76/4,2)</f>
        <v>#VALUE!</v>
      </c>
      <c r="L76" s="34" t="e">
        <f>ROUND(I76/4,2)</f>
        <v>#VALUE!</v>
      </c>
      <c r="M76" s="34" t="e">
        <f>I76-(J76+K76+L76)</f>
        <v>#VALUE!</v>
      </c>
      <c r="O76" s="4"/>
    </row>
    <row r="77" spans="1:15" ht="12.75" hidden="1" customHeight="1">
      <c r="A77" s="20"/>
      <c r="B77" s="80" t="s">
        <v>16</v>
      </c>
      <c r="C77" s="84"/>
      <c r="D77" s="84"/>
      <c r="E77" s="84"/>
      <c r="F77" s="84"/>
      <c r="G77" s="85"/>
      <c r="H77" s="35">
        <v>0</v>
      </c>
      <c r="I77" s="35" t="s">
        <v>171</v>
      </c>
      <c r="J77" s="34" t="e">
        <f>ROUND(I77/4,2)</f>
        <v>#VALUE!</v>
      </c>
      <c r="K77" s="34" t="e">
        <f>ROUND(I77/4,2)</f>
        <v>#VALUE!</v>
      </c>
      <c r="L77" s="34" t="e">
        <f>ROUND(I77/4,2)</f>
        <v>#VALUE!</v>
      </c>
      <c r="M77" s="34" t="e">
        <f>I77-(J77+K77+L77)</f>
        <v>#VALUE!</v>
      </c>
      <c r="O77" s="4"/>
    </row>
    <row r="78" spans="1:15" ht="12.75" hidden="1" customHeight="1">
      <c r="A78" s="20"/>
      <c r="B78" s="80" t="s">
        <v>164</v>
      </c>
      <c r="C78" s="84"/>
      <c r="D78" s="84"/>
      <c r="E78" s="84"/>
      <c r="F78" s="84"/>
      <c r="G78" s="85"/>
      <c r="H78" s="35">
        <v>0</v>
      </c>
      <c r="I78" s="35" t="s">
        <v>172</v>
      </c>
      <c r="J78" s="34" t="e">
        <f>ROUND(I78/4,2)</f>
        <v>#VALUE!</v>
      </c>
      <c r="K78" s="34" t="e">
        <f>ROUND(I78/4,2)</f>
        <v>#VALUE!</v>
      </c>
      <c r="L78" s="34" t="e">
        <f>ROUND(I78/4,2)</f>
        <v>#VALUE!</v>
      </c>
      <c r="M78" s="34" t="e">
        <f>I78-(J78+K78+L78)</f>
        <v>#VALUE!</v>
      </c>
      <c r="O78" s="4"/>
    </row>
    <row r="79" spans="1:15" ht="12.75" customHeight="1">
      <c r="A79" s="20" t="s">
        <v>37</v>
      </c>
      <c r="B79" s="86" t="s">
        <v>110</v>
      </c>
      <c r="C79" s="109"/>
      <c r="D79" s="109"/>
      <c r="E79" s="109"/>
      <c r="F79" s="109"/>
      <c r="G79" s="110"/>
      <c r="H79" s="35" t="s">
        <v>142</v>
      </c>
      <c r="I79" s="35" t="s">
        <v>142</v>
      </c>
      <c r="J79" s="34" t="e">
        <f>ROUND(I79/4,2)</f>
        <v>#VALUE!</v>
      </c>
      <c r="K79" s="34" t="e">
        <f>ROUND(I79/4,2)</f>
        <v>#VALUE!</v>
      </c>
      <c r="L79" s="34" t="e">
        <f>ROUND(I79/4,2)</f>
        <v>#VALUE!</v>
      </c>
      <c r="M79" s="34" t="e">
        <f>I79-(J79+K79+L79)</f>
        <v>#VALUE!</v>
      </c>
      <c r="O79" s="4"/>
    </row>
    <row r="80" spans="1:15" ht="12.75" customHeight="1">
      <c r="A80" s="31"/>
      <c r="B80" s="26"/>
      <c r="C80" s="28"/>
      <c r="D80" s="28"/>
      <c r="E80" s="28"/>
      <c r="F80" s="28"/>
      <c r="G80" s="28"/>
      <c r="H80" s="36"/>
      <c r="I80" s="36"/>
      <c r="J80" s="37"/>
      <c r="K80" s="37"/>
      <c r="L80" s="37"/>
      <c r="M80" s="37"/>
      <c r="O80" s="4"/>
    </row>
    <row r="81" spans="1:15" ht="12.75" customHeight="1">
      <c r="A81" s="24"/>
      <c r="B81" s="33"/>
      <c r="C81" s="30"/>
      <c r="D81" s="30"/>
      <c r="E81" s="30"/>
      <c r="F81" s="30"/>
      <c r="G81" s="30"/>
      <c r="H81" s="38"/>
      <c r="I81" s="38"/>
      <c r="J81" s="39"/>
      <c r="K81" s="39"/>
      <c r="L81" s="39"/>
      <c r="M81" s="39"/>
      <c r="O81" s="4"/>
    </row>
    <row r="82" spans="1:15" ht="12.75" customHeight="1">
      <c r="A82" s="24"/>
      <c r="B82" s="33"/>
      <c r="C82" s="30"/>
      <c r="D82" s="30"/>
      <c r="E82" s="30"/>
      <c r="F82" s="30"/>
      <c r="G82" s="30"/>
      <c r="H82" s="38"/>
      <c r="I82" s="38"/>
      <c r="J82" s="39"/>
      <c r="K82" s="39"/>
      <c r="L82" s="39"/>
      <c r="M82" s="39"/>
      <c r="O82" s="4"/>
    </row>
    <row r="83" spans="1:15" ht="12.75" customHeight="1">
      <c r="A83" s="24"/>
      <c r="B83" s="33"/>
      <c r="C83" s="30"/>
      <c r="D83" s="30"/>
      <c r="E83" s="30"/>
      <c r="F83" s="30"/>
      <c r="G83" s="30"/>
      <c r="H83" s="38"/>
      <c r="I83" s="38"/>
      <c r="J83" s="39"/>
      <c r="K83" s="39"/>
      <c r="L83" s="39"/>
      <c r="M83" s="39"/>
      <c r="N83" s="3"/>
      <c r="O83" s="4"/>
    </row>
    <row r="84" spans="1:15" ht="12.75" customHeight="1">
      <c r="A84" s="32"/>
      <c r="B84" s="27"/>
      <c r="C84" s="29"/>
      <c r="D84" s="29"/>
      <c r="E84" s="29"/>
      <c r="F84" s="29"/>
      <c r="G84" s="29"/>
      <c r="H84" s="40"/>
      <c r="I84" s="40"/>
      <c r="J84" s="41"/>
      <c r="K84" s="41"/>
      <c r="L84" s="41"/>
      <c r="M84" s="41"/>
      <c r="N84" s="3"/>
      <c r="O84" s="4"/>
    </row>
    <row r="85" spans="1:15" ht="12.75" customHeight="1">
      <c r="A85" s="23" t="s">
        <v>38</v>
      </c>
      <c r="B85" s="89" t="s">
        <v>73</v>
      </c>
      <c r="C85" s="90"/>
      <c r="D85" s="90"/>
      <c r="E85" s="90"/>
      <c r="F85" s="90"/>
      <c r="G85" s="91"/>
      <c r="H85" s="35" t="e">
        <f t="shared" ref="H85:M85" si="9">H86+H87+H92+H93+H94+H95+H96</f>
        <v>#VALUE!</v>
      </c>
      <c r="I85" s="35" t="e">
        <f t="shared" si="9"/>
        <v>#VALUE!</v>
      </c>
      <c r="J85" s="35" t="e">
        <f t="shared" si="9"/>
        <v>#VALUE!</v>
      </c>
      <c r="K85" s="35" t="e">
        <f t="shared" si="9"/>
        <v>#VALUE!</v>
      </c>
      <c r="L85" s="35" t="e">
        <f t="shared" si="9"/>
        <v>#VALUE!</v>
      </c>
      <c r="M85" s="35" t="e">
        <f t="shared" si="9"/>
        <v>#VALUE!</v>
      </c>
      <c r="O85" s="4"/>
    </row>
    <row r="86" spans="1:15" ht="12.75" customHeight="1">
      <c r="A86" s="20" t="s">
        <v>39</v>
      </c>
      <c r="B86" s="86" t="s">
        <v>74</v>
      </c>
      <c r="C86" s="87"/>
      <c r="D86" s="87"/>
      <c r="E86" s="87"/>
      <c r="F86" s="87"/>
      <c r="G86" s="88"/>
      <c r="H86" s="35" t="s">
        <v>134</v>
      </c>
      <c r="I86" s="35" t="s">
        <v>134</v>
      </c>
      <c r="J86" s="35" t="e">
        <f>ROUND(I86*0.27,2)</f>
        <v>#VALUE!</v>
      </c>
      <c r="K86" s="35" t="e">
        <f>ROUND(I86*0.22,2)</f>
        <v>#VALUE!</v>
      </c>
      <c r="L86" s="35" t="e">
        <f>ROUND(I86*0.23,2)</f>
        <v>#VALUE!</v>
      </c>
      <c r="M86" s="35" t="e">
        <f>I86-(J86+K86+L86)</f>
        <v>#VALUE!</v>
      </c>
      <c r="O86" s="4"/>
    </row>
    <row r="87" spans="1:15" ht="12.75" customHeight="1">
      <c r="A87" s="20" t="s">
        <v>40</v>
      </c>
      <c r="B87" s="86" t="s">
        <v>75</v>
      </c>
      <c r="C87" s="87"/>
      <c r="D87" s="87"/>
      <c r="E87" s="87"/>
      <c r="F87" s="87"/>
      <c r="G87" s="88"/>
      <c r="H87" s="35" t="e">
        <f t="shared" ref="H87:M87" si="10">H88+H89+H90+H91</f>
        <v>#VALUE!</v>
      </c>
      <c r="I87" s="35" t="e">
        <f t="shared" si="10"/>
        <v>#VALUE!</v>
      </c>
      <c r="J87" s="35" t="e">
        <f t="shared" si="10"/>
        <v>#VALUE!</v>
      </c>
      <c r="K87" s="35" t="e">
        <f t="shared" si="10"/>
        <v>#VALUE!</v>
      </c>
      <c r="L87" s="35" t="e">
        <f t="shared" si="10"/>
        <v>#VALUE!</v>
      </c>
      <c r="M87" s="35" t="e">
        <f t="shared" si="10"/>
        <v>#VALUE!</v>
      </c>
      <c r="O87" s="4"/>
    </row>
    <row r="88" spans="1:15" ht="12.75" customHeight="1">
      <c r="A88" s="20"/>
      <c r="B88" s="80" t="s">
        <v>76</v>
      </c>
      <c r="C88" s="84"/>
      <c r="D88" s="84"/>
      <c r="E88" s="84"/>
      <c r="F88" s="84"/>
      <c r="G88" s="85"/>
      <c r="H88" s="35" t="s">
        <v>135</v>
      </c>
      <c r="I88" s="35" t="s">
        <v>135</v>
      </c>
      <c r="J88" s="35">
        <v>0</v>
      </c>
      <c r="K88" s="35" t="e">
        <f>ROUND(I88/2,2)</f>
        <v>#VALUE!</v>
      </c>
      <c r="L88" s="35">
        <v>0</v>
      </c>
      <c r="M88" s="35" t="e">
        <f>ROUND(I88/2,2)</f>
        <v>#VALUE!</v>
      </c>
      <c r="O88" s="4"/>
    </row>
    <row r="89" spans="1:15" ht="12.75" customHeight="1">
      <c r="A89" s="20"/>
      <c r="B89" s="80" t="s">
        <v>77</v>
      </c>
      <c r="C89" s="84"/>
      <c r="D89" s="84"/>
      <c r="E89" s="84"/>
      <c r="F89" s="84"/>
      <c r="G89" s="85"/>
      <c r="H89" s="35" t="s">
        <v>136</v>
      </c>
      <c r="I89" s="35" t="s">
        <v>136</v>
      </c>
      <c r="J89" s="34" t="e">
        <f t="shared" ref="J89:J95" si="11">ROUND(I89/4,2)</f>
        <v>#VALUE!</v>
      </c>
      <c r="K89" s="34" t="e">
        <f t="shared" ref="K89:K95" si="12">ROUND(I89/4,2)</f>
        <v>#VALUE!</v>
      </c>
      <c r="L89" s="34" t="e">
        <f t="shared" ref="L89:L95" si="13">ROUND(I89/4,2)</f>
        <v>#VALUE!</v>
      </c>
      <c r="M89" s="34" t="e">
        <f t="shared" ref="M89:M95" si="14">I89-(J89+K89+L89)</f>
        <v>#VALUE!</v>
      </c>
      <c r="O89" s="4"/>
    </row>
    <row r="90" spans="1:15" ht="12.75" customHeight="1">
      <c r="A90" s="20"/>
      <c r="B90" s="80" t="s">
        <v>152</v>
      </c>
      <c r="C90" s="84"/>
      <c r="D90" s="84"/>
      <c r="E90" s="84"/>
      <c r="F90" s="84"/>
      <c r="G90" s="85"/>
      <c r="H90" s="35"/>
      <c r="I90" s="35"/>
      <c r="J90" s="34">
        <f t="shared" si="11"/>
        <v>0</v>
      </c>
      <c r="K90" s="34">
        <f t="shared" si="12"/>
        <v>0</v>
      </c>
      <c r="L90" s="34">
        <f t="shared" si="13"/>
        <v>0</v>
      </c>
      <c r="M90" s="34">
        <f t="shared" si="14"/>
        <v>0</v>
      </c>
      <c r="O90" s="4"/>
    </row>
    <row r="91" spans="1:15">
      <c r="A91" s="20"/>
      <c r="B91" s="80" t="s">
        <v>78</v>
      </c>
      <c r="C91" s="84"/>
      <c r="D91" s="84"/>
      <c r="E91" s="84"/>
      <c r="F91" s="84"/>
      <c r="G91" s="85"/>
      <c r="H91" s="35" t="s">
        <v>137</v>
      </c>
      <c r="I91" s="35" t="s">
        <v>137</v>
      </c>
      <c r="J91" s="34" t="e">
        <f t="shared" si="11"/>
        <v>#VALUE!</v>
      </c>
      <c r="K91" s="34" t="e">
        <f t="shared" si="12"/>
        <v>#VALUE!</v>
      </c>
      <c r="L91" s="34" t="e">
        <f t="shared" si="13"/>
        <v>#VALUE!</v>
      </c>
      <c r="M91" s="34" t="e">
        <f t="shared" si="14"/>
        <v>#VALUE!</v>
      </c>
      <c r="O91" s="4"/>
    </row>
    <row r="92" spans="1:15" ht="12.75" customHeight="1">
      <c r="A92" s="20" t="s">
        <v>41</v>
      </c>
      <c r="B92" s="86" t="s">
        <v>79</v>
      </c>
      <c r="C92" s="87"/>
      <c r="D92" s="87"/>
      <c r="E92" s="87"/>
      <c r="F92" s="87"/>
      <c r="G92" s="88"/>
      <c r="H92" s="35" t="s">
        <v>138</v>
      </c>
      <c r="I92" s="35" t="s">
        <v>138</v>
      </c>
      <c r="J92" s="34" t="e">
        <f t="shared" si="11"/>
        <v>#VALUE!</v>
      </c>
      <c r="K92" s="34" t="e">
        <f t="shared" si="12"/>
        <v>#VALUE!</v>
      </c>
      <c r="L92" s="34" t="e">
        <f t="shared" si="13"/>
        <v>#VALUE!</v>
      </c>
      <c r="M92" s="34" t="e">
        <f t="shared" si="14"/>
        <v>#VALUE!</v>
      </c>
      <c r="O92" s="4"/>
    </row>
    <row r="93" spans="1:15" ht="12.75" customHeight="1">
      <c r="A93" s="20" t="s">
        <v>42</v>
      </c>
      <c r="B93" s="86" t="s">
        <v>113</v>
      </c>
      <c r="C93" s="109"/>
      <c r="D93" s="109"/>
      <c r="E93" s="109"/>
      <c r="F93" s="109"/>
      <c r="G93" s="110"/>
      <c r="H93" s="35" t="s">
        <v>139</v>
      </c>
      <c r="I93" s="35" t="s">
        <v>139</v>
      </c>
      <c r="J93" s="34" t="e">
        <f t="shared" si="11"/>
        <v>#VALUE!</v>
      </c>
      <c r="K93" s="34" t="e">
        <f t="shared" si="12"/>
        <v>#VALUE!</v>
      </c>
      <c r="L93" s="34" t="e">
        <f t="shared" si="13"/>
        <v>#VALUE!</v>
      </c>
      <c r="M93" s="34" t="e">
        <f t="shared" si="14"/>
        <v>#VALUE!</v>
      </c>
      <c r="O93" s="4"/>
    </row>
    <row r="94" spans="1:15" ht="12.75" customHeight="1">
      <c r="A94" s="20" t="s">
        <v>43</v>
      </c>
      <c r="B94" s="86" t="s">
        <v>17</v>
      </c>
      <c r="C94" s="87"/>
      <c r="D94" s="87"/>
      <c r="E94" s="87"/>
      <c r="F94" s="87"/>
      <c r="G94" s="88"/>
      <c r="H94" s="35" t="s">
        <v>140</v>
      </c>
      <c r="I94" s="35" t="s">
        <v>140</v>
      </c>
      <c r="J94" s="34" t="e">
        <f t="shared" si="11"/>
        <v>#VALUE!</v>
      </c>
      <c r="K94" s="34" t="e">
        <f t="shared" si="12"/>
        <v>#VALUE!</v>
      </c>
      <c r="L94" s="34" t="e">
        <f t="shared" si="13"/>
        <v>#VALUE!</v>
      </c>
      <c r="M94" s="34" t="e">
        <f t="shared" si="14"/>
        <v>#VALUE!</v>
      </c>
      <c r="O94" s="4"/>
    </row>
    <row r="95" spans="1:15" ht="12.75" customHeight="1">
      <c r="A95" s="20" t="s">
        <v>44</v>
      </c>
      <c r="B95" s="86" t="s">
        <v>18</v>
      </c>
      <c r="C95" s="87"/>
      <c r="D95" s="87"/>
      <c r="E95" s="87"/>
      <c r="F95" s="87"/>
      <c r="G95" s="88"/>
      <c r="H95" s="35" t="s">
        <v>141</v>
      </c>
      <c r="I95" s="35" t="s">
        <v>141</v>
      </c>
      <c r="J95" s="34" t="e">
        <f t="shared" si="11"/>
        <v>#VALUE!</v>
      </c>
      <c r="K95" s="34" t="e">
        <f t="shared" si="12"/>
        <v>#VALUE!</v>
      </c>
      <c r="L95" s="34" t="e">
        <f t="shared" si="13"/>
        <v>#VALUE!</v>
      </c>
      <c r="M95" s="34" t="e">
        <f t="shared" si="14"/>
        <v>#VALUE!</v>
      </c>
      <c r="O95" s="4"/>
    </row>
    <row r="96" spans="1:15" ht="12.75" customHeight="1">
      <c r="A96" s="20" t="s">
        <v>80</v>
      </c>
      <c r="B96" s="86" t="s">
        <v>81</v>
      </c>
      <c r="C96" s="87"/>
      <c r="D96" s="87"/>
      <c r="E96" s="87"/>
      <c r="F96" s="87"/>
      <c r="G96" s="88"/>
      <c r="H96" s="35" t="e">
        <f t="shared" ref="H96:M96" si="15">H97+H98+H99</f>
        <v>#VALUE!</v>
      </c>
      <c r="I96" s="35" t="e">
        <f t="shared" si="15"/>
        <v>#VALUE!</v>
      </c>
      <c r="J96" s="35" t="e">
        <f t="shared" si="15"/>
        <v>#VALUE!</v>
      </c>
      <c r="K96" s="35" t="e">
        <f t="shared" si="15"/>
        <v>#VALUE!</v>
      </c>
      <c r="L96" s="35" t="e">
        <f t="shared" si="15"/>
        <v>#VALUE!</v>
      </c>
      <c r="M96" s="35" t="e">
        <f t="shared" si="15"/>
        <v>#VALUE!</v>
      </c>
      <c r="O96" s="4"/>
    </row>
    <row r="97" spans="1:15" ht="12.75" hidden="1" customHeight="1">
      <c r="A97" s="20"/>
      <c r="B97" s="80" t="s">
        <v>148</v>
      </c>
      <c r="C97" s="84"/>
      <c r="D97" s="84"/>
      <c r="E97" s="84"/>
      <c r="F97" s="84"/>
      <c r="G97" s="85"/>
      <c r="H97" s="35" t="s">
        <v>151</v>
      </c>
      <c r="I97" s="35" t="s">
        <v>151</v>
      </c>
      <c r="J97" s="34" t="e">
        <f>ROUND(I97/4,2)</f>
        <v>#VALUE!</v>
      </c>
      <c r="K97" s="34" t="e">
        <f>ROUND(I97/4,2)</f>
        <v>#VALUE!</v>
      </c>
      <c r="L97" s="34" t="e">
        <f>ROUND(I97/4,2)</f>
        <v>#VALUE!</v>
      </c>
      <c r="M97" s="34" t="e">
        <f>I97-(J97+K97+L97)</f>
        <v>#VALUE!</v>
      </c>
      <c r="O97" s="4"/>
    </row>
    <row r="98" spans="1:15" ht="12.75" hidden="1" customHeight="1">
      <c r="A98" s="20"/>
      <c r="B98" s="80" t="s">
        <v>149</v>
      </c>
      <c r="C98" s="84"/>
      <c r="D98" s="84"/>
      <c r="E98" s="84"/>
      <c r="F98" s="84"/>
      <c r="G98" s="85"/>
      <c r="H98" s="35" t="s">
        <v>150</v>
      </c>
      <c r="I98" s="35" t="s">
        <v>150</v>
      </c>
      <c r="J98" s="34" t="e">
        <f>ROUND(I98/4,2)</f>
        <v>#VALUE!</v>
      </c>
      <c r="K98" s="34" t="e">
        <f>ROUND(I98/4,2)</f>
        <v>#VALUE!</v>
      </c>
      <c r="L98" s="34" t="e">
        <f>ROUND(I98/4,2)</f>
        <v>#VALUE!</v>
      </c>
      <c r="M98" s="34" t="e">
        <f>I98-(J98+K98+L98)</f>
        <v>#VALUE!</v>
      </c>
      <c r="O98" s="4"/>
    </row>
    <row r="99" spans="1:15" ht="12.75" hidden="1" customHeight="1">
      <c r="A99" s="20"/>
      <c r="B99" s="80" t="s">
        <v>146</v>
      </c>
      <c r="C99" s="84"/>
      <c r="D99" s="84"/>
      <c r="E99" s="84"/>
      <c r="F99" s="84"/>
      <c r="G99" s="85"/>
      <c r="H99" s="35" t="s">
        <v>163</v>
      </c>
      <c r="I99" s="35" t="s">
        <v>163</v>
      </c>
      <c r="J99" s="34" t="e">
        <f>ROUND(I99/4,2)</f>
        <v>#VALUE!</v>
      </c>
      <c r="K99" s="34" t="e">
        <f>ROUND(I99/4,2)</f>
        <v>#VALUE!</v>
      </c>
      <c r="L99" s="34" t="e">
        <f>ROUND(I99/4,2)</f>
        <v>#VALUE!</v>
      </c>
      <c r="M99" s="34" t="e">
        <f>ROUND(I99/4,2)</f>
        <v>#VALUE!</v>
      </c>
      <c r="O99" s="4"/>
    </row>
    <row r="100" spans="1:15" ht="12.75" customHeight="1">
      <c r="A100" s="48"/>
      <c r="B100" s="89" t="s">
        <v>19</v>
      </c>
      <c r="C100" s="90"/>
      <c r="D100" s="90"/>
      <c r="E100" s="90"/>
      <c r="F100" s="90"/>
      <c r="G100" s="91"/>
      <c r="H100" s="42" t="e">
        <f t="shared" ref="H100:M100" si="16">H41+H60+H66+H85</f>
        <v>#VALUE!</v>
      </c>
      <c r="I100" s="42" t="e">
        <f t="shared" si="16"/>
        <v>#VALUE!</v>
      </c>
      <c r="J100" s="42" t="e">
        <f t="shared" si="16"/>
        <v>#VALUE!</v>
      </c>
      <c r="K100" s="42" t="e">
        <f t="shared" si="16"/>
        <v>#VALUE!</v>
      </c>
      <c r="L100" s="42" t="e">
        <f t="shared" si="16"/>
        <v>#VALUE!</v>
      </c>
      <c r="M100" s="42" t="e">
        <f t="shared" si="16"/>
        <v>#VALUE!</v>
      </c>
      <c r="O100" s="4"/>
    </row>
    <row r="101" spans="1:15" ht="12.75" customHeight="1">
      <c r="A101" s="24"/>
      <c r="B101" s="43"/>
      <c r="C101" s="43"/>
      <c r="D101" s="43"/>
      <c r="E101" s="43"/>
      <c r="F101" s="43"/>
      <c r="G101" s="43"/>
      <c r="H101" s="47"/>
      <c r="I101" s="47"/>
      <c r="J101" s="44"/>
      <c r="K101" s="44"/>
      <c r="L101" s="45"/>
      <c r="M101" s="45"/>
      <c r="O101" s="4"/>
    </row>
    <row r="102" spans="1:15">
      <c r="A102" s="49"/>
      <c r="B102" s="89" t="s">
        <v>82</v>
      </c>
      <c r="C102" s="90"/>
      <c r="D102" s="90"/>
      <c r="E102" s="90"/>
      <c r="F102" s="90"/>
      <c r="G102" s="91"/>
      <c r="H102" s="42" t="e">
        <f>ROUND(H100/(D13*12),2)</f>
        <v>#VALUE!</v>
      </c>
      <c r="I102" s="42" t="e">
        <f>ROUND(I100/(D13*12),2)</f>
        <v>#VALUE!</v>
      </c>
      <c r="J102" s="46"/>
      <c r="K102" s="24"/>
      <c r="L102" s="24"/>
      <c r="M102" s="24"/>
      <c r="O102" s="4"/>
    </row>
    <row r="103" spans="1:15">
      <c r="A103" s="24"/>
      <c r="B103" s="33"/>
      <c r="C103" s="33"/>
      <c r="D103" s="33"/>
      <c r="E103" s="33"/>
      <c r="F103" s="33"/>
      <c r="G103" s="33"/>
      <c r="H103" s="24"/>
      <c r="I103" s="24"/>
      <c r="J103" s="24"/>
      <c r="K103" s="24"/>
      <c r="L103" s="24"/>
      <c r="M103" s="24"/>
      <c r="O103" s="4"/>
    </row>
    <row r="104" spans="1:15">
      <c r="A104" s="24"/>
      <c r="B104" s="33"/>
      <c r="C104" s="33"/>
      <c r="D104" s="33"/>
      <c r="E104" s="33"/>
      <c r="F104" s="33"/>
      <c r="G104" s="33"/>
      <c r="H104" s="24"/>
      <c r="I104" s="24"/>
      <c r="J104" s="24"/>
      <c r="K104" s="24"/>
      <c r="L104" s="24"/>
      <c r="M104" s="24"/>
      <c r="O104" s="4"/>
    </row>
    <row r="105" spans="1:15">
      <c r="A105" s="24"/>
      <c r="B105" s="33"/>
      <c r="C105" s="33"/>
      <c r="D105" s="33"/>
      <c r="E105" s="33"/>
      <c r="F105" s="33"/>
      <c r="G105" s="33"/>
      <c r="H105" s="24"/>
      <c r="I105" s="24"/>
      <c r="J105" s="24"/>
      <c r="K105" s="24"/>
      <c r="L105" s="24"/>
      <c r="M105" s="24"/>
      <c r="N105" s="3"/>
    </row>
    <row r="106" spans="1:15">
      <c r="A106" s="24"/>
      <c r="B106" s="1"/>
      <c r="C106" s="1"/>
      <c r="D106" s="1"/>
      <c r="E106" s="25"/>
      <c r="F106" s="25"/>
      <c r="G106" s="24"/>
      <c r="H106" s="24"/>
      <c r="I106" s="24"/>
      <c r="J106" s="24"/>
      <c r="K106" s="24"/>
      <c r="L106" s="24"/>
      <c r="M106" s="24"/>
      <c r="N106" s="3"/>
    </row>
    <row r="107" spans="1:15">
      <c r="A107" s="24"/>
      <c r="B107" s="25"/>
      <c r="C107" s="25"/>
      <c r="D107" s="25"/>
      <c r="E107" s="25"/>
      <c r="F107" s="25"/>
      <c r="G107" s="24"/>
      <c r="H107" s="24"/>
      <c r="I107" s="24"/>
      <c r="J107" s="24"/>
      <c r="K107" s="24"/>
      <c r="L107" s="24"/>
      <c r="M107" s="24"/>
      <c r="N107" s="3"/>
    </row>
    <row r="108" spans="1:15">
      <c r="A108" s="24"/>
      <c r="B108" s="25"/>
      <c r="C108" s="25"/>
      <c r="D108" s="25"/>
      <c r="E108" s="25"/>
      <c r="F108" s="25"/>
      <c r="G108" s="24"/>
      <c r="H108" s="24"/>
      <c r="I108" s="25"/>
      <c r="J108" s="24"/>
      <c r="K108" s="25"/>
      <c r="L108" s="25"/>
      <c r="M108" s="25"/>
    </row>
    <row r="109" spans="1:15">
      <c r="A109" s="25"/>
      <c r="B109" s="25" t="s">
        <v>156</v>
      </c>
      <c r="C109" s="25"/>
      <c r="D109" s="25"/>
      <c r="E109" s="25" t="s">
        <v>157</v>
      </c>
      <c r="F109" s="25"/>
      <c r="G109" s="25"/>
      <c r="H109" s="25"/>
      <c r="I109" s="25"/>
      <c r="J109" s="25"/>
      <c r="K109" s="25"/>
      <c r="L109" s="25"/>
      <c r="M109" s="25"/>
    </row>
    <row r="110" spans="1: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</row>
    <row r="111" spans="1: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1:15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7" spans="2:2">
      <c r="B117" t="s">
        <v>158</v>
      </c>
    </row>
  </sheetData>
  <mergeCells count="81">
    <mergeCell ref="B77:G77"/>
    <mergeCell ref="B78:G78"/>
    <mergeCell ref="B66:G66"/>
    <mergeCell ref="B67:G67"/>
    <mergeCell ref="B69:G69"/>
    <mergeCell ref="B76:G76"/>
    <mergeCell ref="B70:G70"/>
    <mergeCell ref="A39:M39"/>
    <mergeCell ref="A38:M38"/>
    <mergeCell ref="B42:G42"/>
    <mergeCell ref="B49:G49"/>
    <mergeCell ref="B52:G52"/>
    <mergeCell ref="B59:G59"/>
    <mergeCell ref="B64:G64"/>
    <mergeCell ref="B62:G62"/>
    <mergeCell ref="B93:G93"/>
    <mergeCell ref="B95:G95"/>
    <mergeCell ref="B91:G91"/>
    <mergeCell ref="B92:G92"/>
    <mergeCell ref="B94:G94"/>
    <mergeCell ref="A30:M30"/>
    <mergeCell ref="A36:M36"/>
    <mergeCell ref="A32:M32"/>
    <mergeCell ref="A34:M34"/>
    <mergeCell ref="B50:G50"/>
    <mergeCell ref="B90:G90"/>
    <mergeCell ref="B86:G86"/>
    <mergeCell ref="B85:G85"/>
    <mergeCell ref="B89:G89"/>
    <mergeCell ref="B88:G88"/>
    <mergeCell ref="B87:G87"/>
    <mergeCell ref="B79:G79"/>
    <mergeCell ref="B74:G74"/>
    <mergeCell ref="B71:G71"/>
    <mergeCell ref="B51:G51"/>
    <mergeCell ref="B73:G73"/>
    <mergeCell ref="B75:G75"/>
    <mergeCell ref="B54:G54"/>
    <mergeCell ref="B68:G68"/>
    <mergeCell ref="B72:G72"/>
    <mergeCell ref="B65:G65"/>
    <mergeCell ref="D7:I7"/>
    <mergeCell ref="A8:D8"/>
    <mergeCell ref="A10:D10"/>
    <mergeCell ref="A12:C12"/>
    <mergeCell ref="B102:G102"/>
    <mergeCell ref="B100:G100"/>
    <mergeCell ref="B99:G99"/>
    <mergeCell ref="B96:G96"/>
    <mergeCell ref="B98:G98"/>
    <mergeCell ref="B97:G97"/>
    <mergeCell ref="A13:C13"/>
    <mergeCell ref="L15:M15"/>
    <mergeCell ref="L17:M17"/>
    <mergeCell ref="B55:G55"/>
    <mergeCell ref="B53:G53"/>
    <mergeCell ref="B47:G47"/>
    <mergeCell ref="A14:C14"/>
    <mergeCell ref="B45:G45"/>
    <mergeCell ref="B46:G46"/>
    <mergeCell ref="A26:M26"/>
    <mergeCell ref="B44:G44"/>
    <mergeCell ref="A35:M35"/>
    <mergeCell ref="B41:G41"/>
    <mergeCell ref="L13:M13"/>
    <mergeCell ref="A31:M31"/>
    <mergeCell ref="A15:C15"/>
    <mergeCell ref="A17:C17"/>
    <mergeCell ref="L16:M16"/>
    <mergeCell ref="L14:M14"/>
    <mergeCell ref="A16:C16"/>
    <mergeCell ref="A18:C18"/>
    <mergeCell ref="B63:G63"/>
    <mergeCell ref="B40:G40"/>
    <mergeCell ref="B57:G57"/>
    <mergeCell ref="B58:G58"/>
    <mergeCell ref="B61:G61"/>
    <mergeCell ref="B56:G56"/>
    <mergeCell ref="B60:G60"/>
    <mergeCell ref="B48:G48"/>
    <mergeCell ref="B43:G43"/>
  </mergeCells>
  <phoneticPr fontId="3" type="noConversion"/>
  <pageMargins left="0.24" right="0.17" top="0.27" bottom="0.21" header="0.17" footer="0.17"/>
  <pageSetup paperSize="9" scale="69" orientation="portrait" r:id="rId1"/>
  <headerFooter alignWithMargins="0"/>
  <rowBreaks count="1" manualBreakCount="1">
    <brk id="8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U102"/>
  <sheetViews>
    <sheetView tabSelected="1" workbookViewId="0"/>
  </sheetViews>
  <sheetFormatPr defaultRowHeight="12.75"/>
  <cols>
    <col min="8" max="8" width="15.7109375" customWidth="1"/>
    <col min="9" max="9" width="12.42578125" customWidth="1"/>
    <col min="10" max="10" width="18.42578125" customWidth="1"/>
    <col min="11" max="11" width="16.140625" customWidth="1"/>
    <col min="12" max="12" width="12.28515625" customWidth="1"/>
    <col min="13" max="13" width="14.5703125" customWidth="1"/>
    <col min="14" max="14" width="16" customWidth="1"/>
    <col min="15" max="15" width="13.28515625" customWidth="1"/>
  </cols>
  <sheetData>
    <row r="2" spans="1:15">
      <c r="A2" s="125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>
      <c r="A3" s="105" t="s">
        <v>250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>
      <c r="A4" s="106" t="s">
        <v>267</v>
      </c>
      <c r="B4" s="106"/>
      <c r="C4" s="106"/>
      <c r="D4" s="106"/>
      <c r="I4" s="1"/>
    </row>
    <row r="6" spans="1:15">
      <c r="A6" s="107" t="s">
        <v>161</v>
      </c>
      <c r="B6" s="107"/>
      <c r="C6" s="107"/>
      <c r="D6" s="107"/>
      <c r="H6" s="3"/>
      <c r="I6" s="3"/>
      <c r="J6" s="5"/>
      <c r="K6" s="3"/>
      <c r="L6" s="3"/>
    </row>
    <row r="7" spans="1:15">
      <c r="A7" s="6"/>
      <c r="B7" s="6"/>
      <c r="C7" s="6"/>
      <c r="D7" s="6"/>
      <c r="H7" s="3"/>
      <c r="I7" s="3"/>
      <c r="J7" s="3"/>
      <c r="K7" s="3"/>
      <c r="L7" s="3"/>
    </row>
    <row r="8" spans="1:15">
      <c r="A8" s="79"/>
      <c r="B8" s="108"/>
      <c r="C8" s="108"/>
      <c r="D8" s="16"/>
      <c r="E8" s="11"/>
      <c r="F8" s="10"/>
      <c r="G8" s="10"/>
      <c r="H8" s="11"/>
      <c r="I8" s="11"/>
      <c r="J8" s="11"/>
      <c r="K8" s="11"/>
      <c r="L8" s="53"/>
      <c r="M8" s="53"/>
    </row>
    <row r="9" spans="1:15">
      <c r="A9" s="97" t="s">
        <v>83</v>
      </c>
      <c r="B9" s="97"/>
      <c r="C9" s="97"/>
      <c r="D9" s="12">
        <v>3162.1</v>
      </c>
      <c r="E9" s="10"/>
      <c r="F9" s="10"/>
      <c r="G9" s="10"/>
      <c r="H9" s="11"/>
      <c r="I9" s="11"/>
      <c r="J9" s="11"/>
      <c r="K9" s="11"/>
      <c r="L9" s="51"/>
      <c r="M9" s="51"/>
    </row>
    <row r="10" spans="1:15">
      <c r="A10" s="97" t="s">
        <v>46</v>
      </c>
      <c r="B10" s="97"/>
      <c r="C10" s="97"/>
      <c r="D10" s="13">
        <v>2371.8000000000002</v>
      </c>
      <c r="E10" s="10"/>
      <c r="F10" s="10"/>
      <c r="G10" s="10"/>
      <c r="H10" s="11"/>
      <c r="I10" s="11"/>
      <c r="J10" s="11"/>
      <c r="K10" s="11"/>
      <c r="L10" s="51"/>
      <c r="M10" s="51"/>
    </row>
    <row r="11" spans="1:15">
      <c r="A11" s="97" t="s">
        <v>86</v>
      </c>
      <c r="B11" s="97"/>
      <c r="C11" s="97"/>
      <c r="D11" s="12">
        <v>1618.6</v>
      </c>
      <c r="E11" s="10"/>
      <c r="F11" s="10"/>
      <c r="G11" s="10"/>
      <c r="H11" s="11"/>
      <c r="I11" s="11"/>
      <c r="J11" s="11"/>
      <c r="K11" s="11"/>
      <c r="L11" s="51"/>
      <c r="M11" s="51"/>
    </row>
    <row r="12" spans="1:15">
      <c r="A12" s="97" t="s">
        <v>47</v>
      </c>
      <c r="B12" s="97"/>
      <c r="C12" s="97"/>
      <c r="D12" s="12">
        <v>790.3</v>
      </c>
      <c r="E12" s="10"/>
      <c r="F12" s="10"/>
      <c r="G12" s="10"/>
      <c r="H12" s="11"/>
      <c r="I12" s="50"/>
      <c r="J12" s="11"/>
      <c r="K12" s="11"/>
      <c r="L12" s="52"/>
      <c r="M12" s="52"/>
    </row>
    <row r="13" spans="1:15">
      <c r="A13" s="98" t="s">
        <v>52</v>
      </c>
      <c r="B13" s="99"/>
      <c r="C13" s="100"/>
      <c r="D13" s="13">
        <v>19.510000000000002</v>
      </c>
      <c r="E13" s="14"/>
      <c r="F13" s="15"/>
      <c r="G13" s="10"/>
      <c r="H13" s="11"/>
      <c r="I13" s="11"/>
      <c r="J13" s="50"/>
      <c r="K13" s="50"/>
      <c r="L13" s="51"/>
      <c r="M13" s="51"/>
    </row>
    <row r="14" spans="1:15" ht="14.25" customHeight="1"/>
    <row r="15" spans="1:15" hidden="1"/>
    <row r="16" spans="1:15" hidden="1"/>
    <row r="17" spans="1:15">
      <c r="A17" s="136" t="s">
        <v>174</v>
      </c>
      <c r="B17" s="140" t="s">
        <v>173</v>
      </c>
      <c r="C17" s="141"/>
      <c r="D17" s="141"/>
      <c r="E17" s="141"/>
      <c r="F17" s="141"/>
      <c r="G17" s="142"/>
      <c r="H17" s="155" t="s">
        <v>175</v>
      </c>
      <c r="I17" s="155" t="s">
        <v>176</v>
      </c>
      <c r="J17" s="157" t="s">
        <v>177</v>
      </c>
      <c r="K17" s="155" t="s">
        <v>178</v>
      </c>
      <c r="L17" s="149" t="s">
        <v>1</v>
      </c>
      <c r="M17" s="150"/>
      <c r="N17" s="150"/>
      <c r="O17" s="151"/>
    </row>
    <row r="18" spans="1:15" ht="60" customHeight="1">
      <c r="A18" s="137"/>
      <c r="B18" s="143"/>
      <c r="C18" s="144"/>
      <c r="D18" s="144"/>
      <c r="E18" s="144"/>
      <c r="F18" s="144"/>
      <c r="G18" s="145"/>
      <c r="H18" s="156"/>
      <c r="I18" s="156"/>
      <c r="J18" s="158"/>
      <c r="K18" s="156"/>
      <c r="L18" s="18" t="s">
        <v>2</v>
      </c>
      <c r="M18" s="18" t="s">
        <v>3</v>
      </c>
      <c r="N18" s="18" t="s">
        <v>4</v>
      </c>
      <c r="O18" s="18" t="s">
        <v>55</v>
      </c>
    </row>
    <row r="19" spans="1:15" ht="15.75" customHeight="1">
      <c r="A19" s="57">
        <v>1</v>
      </c>
      <c r="B19" s="149">
        <v>2</v>
      </c>
      <c r="C19" s="150"/>
      <c r="D19" s="150"/>
      <c r="E19" s="150"/>
      <c r="F19" s="150"/>
      <c r="G19" s="151"/>
      <c r="H19" s="56">
        <v>3</v>
      </c>
      <c r="I19" s="56">
        <v>4</v>
      </c>
      <c r="J19" s="57">
        <v>5</v>
      </c>
      <c r="K19" s="55">
        <v>6</v>
      </c>
      <c r="L19" s="18">
        <v>7</v>
      </c>
      <c r="M19" s="18">
        <v>8</v>
      </c>
      <c r="N19" s="18">
        <v>9</v>
      </c>
      <c r="O19" s="18">
        <v>10</v>
      </c>
    </row>
    <row r="20" spans="1:15" ht="28.5" customHeight="1">
      <c r="A20" s="69" t="s">
        <v>179</v>
      </c>
      <c r="B20" s="116" t="s">
        <v>180</v>
      </c>
      <c r="C20" s="117"/>
      <c r="D20" s="117"/>
      <c r="E20" s="117"/>
      <c r="F20" s="117"/>
      <c r="G20" s="118"/>
      <c r="H20" s="56" t="s">
        <v>252</v>
      </c>
      <c r="I20" s="71">
        <v>3162.1</v>
      </c>
      <c r="J20" s="72">
        <v>362129.89</v>
      </c>
      <c r="K20" s="73">
        <v>362129.89</v>
      </c>
      <c r="L20" s="72">
        <v>0</v>
      </c>
      <c r="M20" s="72">
        <v>0</v>
      </c>
      <c r="N20" s="72">
        <v>179838.95</v>
      </c>
      <c r="O20" s="72">
        <v>182290.94</v>
      </c>
    </row>
    <row r="21" spans="1:15" ht="26.25" customHeight="1">
      <c r="A21" s="19" t="s">
        <v>20</v>
      </c>
      <c r="B21" s="116" t="s">
        <v>181</v>
      </c>
      <c r="C21" s="117"/>
      <c r="D21" s="117"/>
      <c r="E21" s="117"/>
      <c r="F21" s="117"/>
      <c r="G21" s="118"/>
      <c r="H21" s="56" t="s">
        <v>252</v>
      </c>
      <c r="I21" s="71">
        <v>3162.1</v>
      </c>
      <c r="J21" s="72">
        <v>74963.44</v>
      </c>
      <c r="K21" s="73">
        <v>74963.44</v>
      </c>
      <c r="L21" s="75">
        <v>0</v>
      </c>
      <c r="M21" s="75">
        <v>0</v>
      </c>
      <c r="N21" s="75">
        <v>37606.51</v>
      </c>
      <c r="O21" s="75">
        <v>37356.93</v>
      </c>
    </row>
    <row r="22" spans="1:15">
      <c r="A22" s="19"/>
      <c r="B22" s="146" t="s">
        <v>1</v>
      </c>
      <c r="C22" s="147"/>
      <c r="D22" s="147"/>
      <c r="E22" s="147"/>
      <c r="F22" s="147"/>
      <c r="G22" s="148"/>
      <c r="H22" s="56"/>
      <c r="I22" s="71"/>
      <c r="J22" s="72"/>
      <c r="K22" s="74"/>
      <c r="L22" s="75"/>
      <c r="M22" s="74"/>
      <c r="N22" s="74"/>
      <c r="O22" s="74"/>
    </row>
    <row r="23" spans="1:15">
      <c r="A23" s="22" t="s">
        <v>21</v>
      </c>
      <c r="B23" s="113" t="s">
        <v>182</v>
      </c>
      <c r="C23" s="114"/>
      <c r="D23" s="114"/>
      <c r="E23" s="114"/>
      <c r="F23" s="114"/>
      <c r="G23" s="115"/>
      <c r="H23" s="56" t="s">
        <v>252</v>
      </c>
      <c r="I23" s="71">
        <v>3162.1</v>
      </c>
      <c r="J23" s="72">
        <v>74963.44</v>
      </c>
      <c r="K23" s="74">
        <v>74963.44</v>
      </c>
      <c r="L23" s="75">
        <v>0</v>
      </c>
      <c r="M23" s="75">
        <v>0</v>
      </c>
      <c r="N23" s="75">
        <v>37606.51</v>
      </c>
      <c r="O23" s="75">
        <v>37356.93</v>
      </c>
    </row>
    <row r="24" spans="1:15">
      <c r="A24" s="22"/>
      <c r="B24" s="122" t="s">
        <v>1</v>
      </c>
      <c r="C24" s="123"/>
      <c r="D24" s="123"/>
      <c r="E24" s="123"/>
      <c r="F24" s="123"/>
      <c r="G24" s="124"/>
      <c r="H24" s="56"/>
      <c r="I24" s="71"/>
      <c r="J24" s="72"/>
      <c r="K24" s="74"/>
      <c r="L24" s="75"/>
      <c r="M24" s="74"/>
      <c r="N24" s="74"/>
      <c r="O24" s="74"/>
    </row>
    <row r="25" spans="1:15">
      <c r="A25" s="22"/>
      <c r="B25" s="122" t="s">
        <v>183</v>
      </c>
      <c r="C25" s="128"/>
      <c r="D25" s="128"/>
      <c r="E25" s="128"/>
      <c r="F25" s="128"/>
      <c r="G25" s="129"/>
      <c r="H25" s="56" t="s">
        <v>252</v>
      </c>
      <c r="I25" s="71">
        <v>3162.1</v>
      </c>
      <c r="J25" s="72">
        <v>63562.559999999998</v>
      </c>
      <c r="K25" s="73">
        <v>63562.559999999998</v>
      </c>
      <c r="L25" s="75">
        <v>0</v>
      </c>
      <c r="M25" s="75">
        <v>0</v>
      </c>
      <c r="N25" s="75">
        <v>31887.06</v>
      </c>
      <c r="O25" s="75">
        <v>31675.5</v>
      </c>
    </row>
    <row r="26" spans="1:15">
      <c r="A26" s="22"/>
      <c r="B26" s="122" t="s">
        <v>184</v>
      </c>
      <c r="C26" s="128"/>
      <c r="D26" s="128"/>
      <c r="E26" s="128"/>
      <c r="F26" s="128"/>
      <c r="G26" s="129"/>
      <c r="H26" s="56" t="s">
        <v>252</v>
      </c>
      <c r="I26" s="71">
        <v>3162.1</v>
      </c>
      <c r="J26" s="72">
        <v>11400.88</v>
      </c>
      <c r="K26" s="75">
        <v>11400.88</v>
      </c>
      <c r="L26" s="75">
        <v>0</v>
      </c>
      <c r="M26" s="75">
        <v>0</v>
      </c>
      <c r="N26" s="75">
        <v>5719.45</v>
      </c>
      <c r="O26" s="75">
        <v>5681.43</v>
      </c>
    </row>
    <row r="27" spans="1:15" ht="38.25" customHeight="1">
      <c r="A27" s="69" t="s">
        <v>26</v>
      </c>
      <c r="B27" s="116" t="s">
        <v>185</v>
      </c>
      <c r="C27" s="117"/>
      <c r="D27" s="117"/>
      <c r="E27" s="117"/>
      <c r="F27" s="117"/>
      <c r="G27" s="118"/>
      <c r="H27" s="59" t="s">
        <v>253</v>
      </c>
      <c r="I27" s="76">
        <v>2371.8000000000002</v>
      </c>
      <c r="J27" s="72">
        <v>45372.94</v>
      </c>
      <c r="K27" s="75">
        <v>45372.94</v>
      </c>
      <c r="L27" s="75">
        <v>0</v>
      </c>
      <c r="M27" s="75">
        <v>0</v>
      </c>
      <c r="N27" s="75">
        <v>22715.37</v>
      </c>
      <c r="O27" s="75">
        <v>22657.57</v>
      </c>
    </row>
    <row r="28" spans="1:15" ht="14.25" customHeight="1">
      <c r="A28" s="54"/>
      <c r="B28" s="119" t="s">
        <v>1</v>
      </c>
      <c r="C28" s="138"/>
      <c r="D28" s="138"/>
      <c r="E28" s="138"/>
      <c r="F28" s="138"/>
      <c r="G28" s="139"/>
      <c r="H28" s="59"/>
      <c r="I28" s="76"/>
      <c r="J28" s="72"/>
      <c r="K28" s="75"/>
      <c r="L28" s="75"/>
      <c r="M28" s="74"/>
      <c r="N28" s="74"/>
      <c r="O28" s="74"/>
    </row>
    <row r="29" spans="1:15">
      <c r="A29" s="57" t="s">
        <v>27</v>
      </c>
      <c r="B29" s="152" t="s">
        <v>186</v>
      </c>
      <c r="C29" s="153"/>
      <c r="D29" s="153"/>
      <c r="E29" s="153"/>
      <c r="F29" s="153"/>
      <c r="G29" s="154"/>
      <c r="H29" s="59" t="s">
        <v>253</v>
      </c>
      <c r="I29" s="76">
        <v>2371.8000000000002</v>
      </c>
      <c r="J29" s="72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</row>
    <row r="30" spans="1:15">
      <c r="A30" s="57"/>
      <c r="B30" s="122" t="s">
        <v>1</v>
      </c>
      <c r="C30" s="123"/>
      <c r="D30" s="123"/>
      <c r="E30" s="123"/>
      <c r="F30" s="123"/>
      <c r="G30" s="124"/>
      <c r="H30" s="59"/>
      <c r="I30" s="76"/>
      <c r="J30" s="72"/>
      <c r="K30" s="75"/>
      <c r="L30" s="75"/>
      <c r="M30" s="74"/>
      <c r="N30" s="74"/>
      <c r="O30" s="74"/>
    </row>
    <row r="31" spans="1:15">
      <c r="A31" s="22"/>
      <c r="B31" s="122" t="s">
        <v>187</v>
      </c>
      <c r="C31" s="128"/>
      <c r="D31" s="128"/>
      <c r="E31" s="128"/>
      <c r="F31" s="128"/>
      <c r="G31" s="129"/>
      <c r="H31" s="59" t="s">
        <v>253</v>
      </c>
      <c r="I31" s="76">
        <v>2371.8000000000002</v>
      </c>
      <c r="J31" s="72">
        <v>0</v>
      </c>
      <c r="K31" s="74">
        <v>0</v>
      </c>
      <c r="L31" s="75">
        <v>0</v>
      </c>
      <c r="M31" s="75">
        <v>0</v>
      </c>
      <c r="N31" s="75">
        <v>0</v>
      </c>
      <c r="O31" s="75">
        <v>0</v>
      </c>
    </row>
    <row r="32" spans="1:15" ht="24" customHeight="1">
      <c r="A32" s="60"/>
      <c r="B32" s="122" t="s">
        <v>188</v>
      </c>
      <c r="C32" s="128"/>
      <c r="D32" s="128"/>
      <c r="E32" s="128"/>
      <c r="F32" s="128"/>
      <c r="G32" s="129"/>
      <c r="H32" s="59" t="s">
        <v>253</v>
      </c>
      <c r="I32" s="76">
        <v>2371.8000000000002</v>
      </c>
      <c r="J32" s="72">
        <v>0</v>
      </c>
      <c r="K32" s="73">
        <v>0</v>
      </c>
      <c r="L32" s="75">
        <v>0</v>
      </c>
      <c r="M32" s="75">
        <v>0</v>
      </c>
      <c r="N32" s="75">
        <v>0</v>
      </c>
      <c r="O32" s="75">
        <v>0</v>
      </c>
    </row>
    <row r="33" spans="1:15">
      <c r="A33" s="22"/>
      <c r="B33" s="122" t="s">
        <v>189</v>
      </c>
      <c r="C33" s="128"/>
      <c r="D33" s="128"/>
      <c r="E33" s="128"/>
      <c r="F33" s="128"/>
      <c r="G33" s="129"/>
      <c r="H33" s="59" t="s">
        <v>253</v>
      </c>
      <c r="I33" s="76">
        <v>2371.8000000000002</v>
      </c>
      <c r="J33" s="72">
        <v>0</v>
      </c>
      <c r="K33" s="74">
        <v>0</v>
      </c>
      <c r="L33" s="75">
        <v>0</v>
      </c>
      <c r="M33" s="75">
        <v>0</v>
      </c>
      <c r="N33" s="75">
        <v>0</v>
      </c>
      <c r="O33" s="75">
        <v>0</v>
      </c>
    </row>
    <row r="34" spans="1:15">
      <c r="A34" s="60"/>
      <c r="B34" s="122" t="s">
        <v>190</v>
      </c>
      <c r="C34" s="128"/>
      <c r="D34" s="128"/>
      <c r="E34" s="128"/>
      <c r="F34" s="128"/>
      <c r="G34" s="129"/>
      <c r="H34" s="59" t="s">
        <v>253</v>
      </c>
      <c r="I34" s="76">
        <v>2371.8000000000002</v>
      </c>
      <c r="J34" s="72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</row>
    <row r="35" spans="1:15">
      <c r="A35" s="57" t="s">
        <v>28</v>
      </c>
      <c r="B35" s="113" t="s">
        <v>191</v>
      </c>
      <c r="C35" s="114"/>
      <c r="D35" s="114"/>
      <c r="E35" s="114"/>
      <c r="F35" s="114"/>
      <c r="G35" s="115"/>
      <c r="H35" s="59" t="s">
        <v>253</v>
      </c>
      <c r="I35" s="76">
        <v>2371.8000000000002</v>
      </c>
      <c r="J35" s="72">
        <v>45372.94</v>
      </c>
      <c r="K35" s="75">
        <v>45372.94</v>
      </c>
      <c r="L35" s="75">
        <v>0</v>
      </c>
      <c r="M35" s="75">
        <v>0</v>
      </c>
      <c r="N35" s="75">
        <v>22715.37</v>
      </c>
      <c r="O35" s="75">
        <v>22657.57</v>
      </c>
    </row>
    <row r="36" spans="1:15">
      <c r="A36" s="60"/>
      <c r="B36" s="122" t="s">
        <v>1</v>
      </c>
      <c r="C36" s="128"/>
      <c r="D36" s="128"/>
      <c r="E36" s="128"/>
      <c r="F36" s="128"/>
      <c r="G36" s="129"/>
      <c r="H36" s="59"/>
      <c r="I36" s="76"/>
      <c r="J36" s="72"/>
      <c r="K36" s="75"/>
      <c r="L36" s="75"/>
      <c r="M36" s="75"/>
      <c r="N36" s="75"/>
      <c r="O36" s="75"/>
    </row>
    <row r="37" spans="1:15">
      <c r="A37" s="60"/>
      <c r="B37" s="122" t="s">
        <v>192</v>
      </c>
      <c r="C37" s="128"/>
      <c r="D37" s="128"/>
      <c r="E37" s="128"/>
      <c r="F37" s="128"/>
      <c r="G37" s="129"/>
      <c r="H37" s="59" t="s">
        <v>253</v>
      </c>
      <c r="I37" s="76">
        <v>2371.8000000000002</v>
      </c>
      <c r="J37" s="72">
        <v>37466.269999999997</v>
      </c>
      <c r="K37" s="75">
        <v>37466.269999999997</v>
      </c>
      <c r="L37" s="75">
        <v>0</v>
      </c>
      <c r="M37" s="75">
        <v>0</v>
      </c>
      <c r="N37" s="75">
        <v>18733.14</v>
      </c>
      <c r="O37" s="75">
        <v>18733.13</v>
      </c>
    </row>
    <row r="38" spans="1:15">
      <c r="A38" s="60"/>
      <c r="B38" s="122" t="s">
        <v>193</v>
      </c>
      <c r="C38" s="128"/>
      <c r="D38" s="128"/>
      <c r="E38" s="128"/>
      <c r="F38" s="128"/>
      <c r="G38" s="129"/>
      <c r="H38" s="59" t="s">
        <v>253</v>
      </c>
      <c r="I38" s="76">
        <v>2371.8000000000002</v>
      </c>
      <c r="J38" s="72">
        <v>3220.03</v>
      </c>
      <c r="K38" s="75">
        <v>3220.03</v>
      </c>
      <c r="L38" s="75">
        <v>0</v>
      </c>
      <c r="M38" s="75">
        <v>0</v>
      </c>
      <c r="N38" s="75">
        <v>1610.02</v>
      </c>
      <c r="O38" s="75">
        <v>1610.01</v>
      </c>
    </row>
    <row r="39" spans="1:15">
      <c r="A39" s="60"/>
      <c r="B39" s="122" t="s">
        <v>190</v>
      </c>
      <c r="C39" s="128"/>
      <c r="D39" s="128"/>
      <c r="E39" s="128"/>
      <c r="F39" s="128"/>
      <c r="G39" s="129"/>
      <c r="H39" s="59" t="s">
        <v>253</v>
      </c>
      <c r="I39" s="76">
        <v>2371.8000000000002</v>
      </c>
      <c r="J39" s="72">
        <v>4686.6400000000003</v>
      </c>
      <c r="K39" s="75">
        <v>4686.6400000000003</v>
      </c>
      <c r="L39" s="75">
        <v>0</v>
      </c>
      <c r="M39" s="75">
        <v>0</v>
      </c>
      <c r="N39" s="75">
        <v>2372.2199999999998</v>
      </c>
      <c r="O39" s="75">
        <v>2314.42</v>
      </c>
    </row>
    <row r="40" spans="1:15">
      <c r="A40" s="61" t="s">
        <v>29</v>
      </c>
      <c r="B40" s="116" t="s">
        <v>194</v>
      </c>
      <c r="C40" s="117"/>
      <c r="D40" s="117"/>
      <c r="E40" s="117"/>
      <c r="F40" s="117"/>
      <c r="G40" s="118"/>
      <c r="H40" s="58" t="s">
        <v>252</v>
      </c>
      <c r="I40" s="77">
        <v>3162.1</v>
      </c>
      <c r="J40" s="72">
        <v>17696.78</v>
      </c>
      <c r="K40" s="75">
        <v>17696.78</v>
      </c>
      <c r="L40" s="75">
        <v>0</v>
      </c>
      <c r="M40" s="75">
        <v>0</v>
      </c>
      <c r="N40" s="75">
        <v>8852.69</v>
      </c>
      <c r="O40" s="75">
        <v>8844.09</v>
      </c>
    </row>
    <row r="41" spans="1:15">
      <c r="A41" s="60"/>
      <c r="B41" s="119" t="s">
        <v>1</v>
      </c>
      <c r="C41" s="120"/>
      <c r="D41" s="120"/>
      <c r="E41" s="120"/>
      <c r="F41" s="120"/>
      <c r="G41" s="121"/>
      <c r="H41" s="58"/>
      <c r="I41" s="77"/>
      <c r="J41" s="72"/>
      <c r="K41" s="75"/>
      <c r="L41" s="75"/>
      <c r="M41" s="74"/>
      <c r="N41" s="74"/>
      <c r="O41" s="74"/>
    </row>
    <row r="42" spans="1:15">
      <c r="A42" s="57" t="s">
        <v>30</v>
      </c>
      <c r="B42" s="113" t="s">
        <v>195</v>
      </c>
      <c r="C42" s="114"/>
      <c r="D42" s="114"/>
      <c r="E42" s="114"/>
      <c r="F42" s="114"/>
      <c r="G42" s="115"/>
      <c r="H42" s="58" t="s">
        <v>252</v>
      </c>
      <c r="I42" s="77">
        <v>3162.1</v>
      </c>
      <c r="J42" s="72">
        <v>12409.29</v>
      </c>
      <c r="K42" s="75">
        <v>12409.29</v>
      </c>
      <c r="L42" s="75">
        <v>0</v>
      </c>
      <c r="M42" s="75">
        <v>0</v>
      </c>
      <c r="N42" s="75">
        <v>6207.66</v>
      </c>
      <c r="O42" s="75">
        <v>6201.63</v>
      </c>
    </row>
    <row r="43" spans="1:15">
      <c r="A43" s="57" t="s">
        <v>31</v>
      </c>
      <c r="B43" s="113" t="s">
        <v>67</v>
      </c>
      <c r="C43" s="114"/>
      <c r="D43" s="114"/>
      <c r="E43" s="114"/>
      <c r="F43" s="114"/>
      <c r="G43" s="115"/>
      <c r="H43" s="58" t="s">
        <v>252</v>
      </c>
      <c r="I43" s="77">
        <v>3162.1</v>
      </c>
      <c r="J43" s="72">
        <v>5287.49</v>
      </c>
      <c r="K43" s="75">
        <v>5287.49</v>
      </c>
      <c r="L43" s="75">
        <v>0</v>
      </c>
      <c r="M43" s="75">
        <v>0</v>
      </c>
      <c r="N43" s="75">
        <v>2645.03</v>
      </c>
      <c r="O43" s="75">
        <v>2642.46</v>
      </c>
    </row>
    <row r="44" spans="1:15">
      <c r="A44" s="61" t="s">
        <v>196</v>
      </c>
      <c r="B44" s="116" t="s">
        <v>197</v>
      </c>
      <c r="C44" s="117"/>
      <c r="D44" s="117"/>
      <c r="E44" s="117"/>
      <c r="F44" s="117"/>
      <c r="G44" s="118"/>
      <c r="H44" s="58" t="s">
        <v>252</v>
      </c>
      <c r="I44" s="77">
        <v>3162.1</v>
      </c>
      <c r="J44" s="72">
        <v>15306.55</v>
      </c>
      <c r="K44" s="75">
        <v>15306.55</v>
      </c>
      <c r="L44" s="75">
        <v>0</v>
      </c>
      <c r="M44" s="75">
        <v>0</v>
      </c>
      <c r="N44" s="75">
        <v>7657</v>
      </c>
      <c r="O44" s="75">
        <v>7649.55</v>
      </c>
    </row>
    <row r="45" spans="1:15" ht="39.75" customHeight="1">
      <c r="A45" s="61" t="s">
        <v>198</v>
      </c>
      <c r="B45" s="116" t="s">
        <v>199</v>
      </c>
      <c r="C45" s="117"/>
      <c r="D45" s="117"/>
      <c r="E45" s="117"/>
      <c r="F45" s="117"/>
      <c r="G45" s="118"/>
      <c r="H45" s="58" t="s">
        <v>252</v>
      </c>
      <c r="I45" s="77">
        <v>3162.1</v>
      </c>
      <c r="J45" s="72">
        <v>64933.7</v>
      </c>
      <c r="K45" s="75">
        <v>64933.7</v>
      </c>
      <c r="L45" s="75">
        <v>0</v>
      </c>
      <c r="M45" s="75">
        <v>0</v>
      </c>
      <c r="N45" s="75">
        <v>31130.22</v>
      </c>
      <c r="O45" s="75">
        <v>33803.480000000003</v>
      </c>
    </row>
    <row r="46" spans="1:15">
      <c r="A46" s="60"/>
      <c r="B46" s="119" t="s">
        <v>1</v>
      </c>
      <c r="C46" s="130"/>
      <c r="D46" s="130"/>
      <c r="E46" s="130"/>
      <c r="F46" s="130"/>
      <c r="G46" s="131"/>
      <c r="H46" s="58"/>
      <c r="I46" s="77"/>
      <c r="J46" s="72"/>
      <c r="K46" s="75"/>
      <c r="L46" s="75"/>
      <c r="M46" s="75"/>
      <c r="N46" s="75"/>
      <c r="O46" s="75"/>
    </row>
    <row r="47" spans="1:15">
      <c r="A47" s="57" t="s">
        <v>200</v>
      </c>
      <c r="B47" s="113" t="s">
        <v>12</v>
      </c>
      <c r="C47" s="132"/>
      <c r="D47" s="132"/>
      <c r="E47" s="132"/>
      <c r="F47" s="132"/>
      <c r="G47" s="133"/>
      <c r="H47" s="58" t="s">
        <v>252</v>
      </c>
      <c r="I47" s="77">
        <v>3162.1</v>
      </c>
      <c r="J47" s="72">
        <v>60832.3</v>
      </c>
      <c r="K47" s="75">
        <v>60832.3</v>
      </c>
      <c r="L47" s="75">
        <v>0</v>
      </c>
      <c r="M47" s="75">
        <v>0</v>
      </c>
      <c r="N47" s="75">
        <v>29489.66</v>
      </c>
      <c r="O47" s="75">
        <v>31342.639999999999</v>
      </c>
    </row>
    <row r="48" spans="1:15">
      <c r="A48" s="60"/>
      <c r="B48" s="122" t="s">
        <v>201</v>
      </c>
      <c r="C48" s="123"/>
      <c r="D48" s="123"/>
      <c r="E48" s="123"/>
      <c r="F48" s="123"/>
      <c r="G48" s="124"/>
      <c r="H48" s="58"/>
      <c r="I48" s="77"/>
      <c r="J48" s="72"/>
      <c r="K48" s="75"/>
      <c r="L48" s="75"/>
      <c r="M48" s="74"/>
      <c r="N48" s="74"/>
      <c r="O48" s="74"/>
    </row>
    <row r="49" spans="1:15">
      <c r="A49" s="60"/>
      <c r="B49" s="122" t="s">
        <v>192</v>
      </c>
      <c r="C49" s="128"/>
      <c r="D49" s="128"/>
      <c r="E49" s="128"/>
      <c r="F49" s="128"/>
      <c r="G49" s="129"/>
      <c r="H49" s="58" t="s">
        <v>252</v>
      </c>
      <c r="I49" s="77">
        <v>3162.1</v>
      </c>
      <c r="J49" s="72">
        <v>42995.35</v>
      </c>
      <c r="K49" s="75">
        <v>42995.35</v>
      </c>
      <c r="L49" s="75">
        <v>0</v>
      </c>
      <c r="M49" s="75">
        <v>0</v>
      </c>
      <c r="N49" s="75">
        <v>20814.64</v>
      </c>
      <c r="O49" s="75">
        <v>22180.71</v>
      </c>
    </row>
    <row r="50" spans="1:15">
      <c r="A50" s="61"/>
      <c r="B50" s="122" t="s">
        <v>193</v>
      </c>
      <c r="C50" s="128"/>
      <c r="D50" s="128"/>
      <c r="E50" s="128"/>
      <c r="F50" s="128"/>
      <c r="G50" s="129"/>
      <c r="H50" s="58" t="s">
        <v>252</v>
      </c>
      <c r="I50" s="77">
        <v>3162.1</v>
      </c>
      <c r="J50" s="72">
        <v>11557.89</v>
      </c>
      <c r="K50" s="75">
        <v>11557.89</v>
      </c>
      <c r="L50" s="75">
        <v>0</v>
      </c>
      <c r="M50" s="75">
        <v>0</v>
      </c>
      <c r="N50" s="75">
        <v>5595.33</v>
      </c>
      <c r="O50" s="75">
        <v>5962.56</v>
      </c>
    </row>
    <row r="51" spans="1:15">
      <c r="A51" s="60"/>
      <c r="B51" s="122" t="s">
        <v>190</v>
      </c>
      <c r="C51" s="128"/>
      <c r="D51" s="128"/>
      <c r="E51" s="128"/>
      <c r="F51" s="128"/>
      <c r="G51" s="129"/>
      <c r="H51" s="58" t="s">
        <v>252</v>
      </c>
      <c r="I51" s="77">
        <v>3162.1</v>
      </c>
      <c r="J51" s="72">
        <v>6279.06</v>
      </c>
      <c r="K51" s="75">
        <v>6279.06</v>
      </c>
      <c r="L51" s="75">
        <v>0</v>
      </c>
      <c r="M51" s="75">
        <v>0</v>
      </c>
      <c r="N51" s="75">
        <v>3079.68</v>
      </c>
      <c r="O51" s="75">
        <v>3199.38</v>
      </c>
    </row>
    <row r="52" spans="1:15" ht="32.25" customHeight="1">
      <c r="A52" s="57" t="s">
        <v>202</v>
      </c>
      <c r="B52" s="113" t="s">
        <v>203</v>
      </c>
      <c r="C52" s="114"/>
      <c r="D52" s="114"/>
      <c r="E52" s="114"/>
      <c r="F52" s="114"/>
      <c r="G52" s="115"/>
      <c r="H52" s="58" t="s">
        <v>252</v>
      </c>
      <c r="I52" s="77">
        <v>3162.1</v>
      </c>
      <c r="J52" s="72">
        <v>4101.3999999999996</v>
      </c>
      <c r="K52" s="75">
        <v>4101.3999999999996</v>
      </c>
      <c r="L52" s="75">
        <v>0</v>
      </c>
      <c r="M52" s="75">
        <v>0</v>
      </c>
      <c r="N52" s="75">
        <v>1640.56</v>
      </c>
      <c r="O52" s="75">
        <v>2460.84</v>
      </c>
    </row>
    <row r="53" spans="1:15" ht="16.5" customHeight="1">
      <c r="A53" s="57"/>
      <c r="B53" s="113" t="s">
        <v>254</v>
      </c>
      <c r="C53" s="114"/>
      <c r="D53" s="114"/>
      <c r="E53" s="114"/>
      <c r="F53" s="114"/>
      <c r="G53" s="115"/>
      <c r="H53" s="58" t="s">
        <v>252</v>
      </c>
      <c r="I53" s="77">
        <v>3162.1</v>
      </c>
      <c r="J53" s="72">
        <v>4101.3999999999996</v>
      </c>
      <c r="K53" s="75">
        <v>4101.3999999999996</v>
      </c>
      <c r="L53" s="75">
        <v>0</v>
      </c>
      <c r="M53" s="75">
        <v>0</v>
      </c>
      <c r="N53" s="75">
        <v>1640.56</v>
      </c>
      <c r="O53" s="75">
        <v>2460.84</v>
      </c>
    </row>
    <row r="54" spans="1:15" ht="16.5" customHeight="1">
      <c r="A54" s="57"/>
      <c r="B54" s="113" t="s">
        <v>258</v>
      </c>
      <c r="C54" s="114"/>
      <c r="D54" s="114"/>
      <c r="E54" s="114"/>
      <c r="F54" s="114"/>
      <c r="G54" s="115"/>
      <c r="H54" s="58" t="s">
        <v>252</v>
      </c>
      <c r="I54" s="77">
        <v>3162.1</v>
      </c>
      <c r="J54" s="72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</row>
    <row r="55" spans="1:15" ht="16.5" customHeight="1">
      <c r="A55" s="57"/>
      <c r="B55" s="113" t="s">
        <v>13</v>
      </c>
      <c r="C55" s="114"/>
      <c r="D55" s="114"/>
      <c r="E55" s="114"/>
      <c r="F55" s="114"/>
      <c r="G55" s="115"/>
      <c r="H55" s="58" t="s">
        <v>252</v>
      </c>
      <c r="I55" s="77">
        <v>3162.1</v>
      </c>
      <c r="J55" s="72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</row>
    <row r="56" spans="1:15" ht="40.5" customHeight="1">
      <c r="A56" s="61" t="s">
        <v>38</v>
      </c>
      <c r="B56" s="116" t="s">
        <v>204</v>
      </c>
      <c r="C56" s="134"/>
      <c r="D56" s="134"/>
      <c r="E56" s="134"/>
      <c r="F56" s="134"/>
      <c r="G56" s="135"/>
      <c r="H56" s="58" t="s">
        <v>252</v>
      </c>
      <c r="I56" s="77">
        <v>3162.1</v>
      </c>
      <c r="J56" s="72">
        <v>48595.88</v>
      </c>
      <c r="K56" s="75">
        <v>48595.88</v>
      </c>
      <c r="L56" s="75">
        <v>0</v>
      </c>
      <c r="M56" s="75">
        <v>0</v>
      </c>
      <c r="N56" s="75">
        <v>24328.89</v>
      </c>
      <c r="O56" s="75">
        <v>24266.99</v>
      </c>
    </row>
    <row r="57" spans="1:15">
      <c r="A57" s="60"/>
      <c r="B57" s="119" t="s">
        <v>1</v>
      </c>
      <c r="C57" s="130"/>
      <c r="D57" s="130"/>
      <c r="E57" s="130"/>
      <c r="F57" s="130"/>
      <c r="G57" s="131"/>
      <c r="H57" s="58"/>
      <c r="I57" s="77"/>
      <c r="J57" s="72"/>
      <c r="K57" s="75"/>
      <c r="L57" s="75"/>
      <c r="M57" s="74"/>
      <c r="N57" s="74"/>
      <c r="O57" s="74"/>
    </row>
    <row r="58" spans="1:15" ht="27.75" customHeight="1">
      <c r="A58" s="57" t="s">
        <v>39</v>
      </c>
      <c r="B58" s="113" t="s">
        <v>205</v>
      </c>
      <c r="C58" s="114"/>
      <c r="D58" s="114"/>
      <c r="E58" s="114"/>
      <c r="F58" s="114"/>
      <c r="G58" s="115"/>
      <c r="H58" s="58" t="s">
        <v>252</v>
      </c>
      <c r="I58" s="77">
        <v>3162.1</v>
      </c>
      <c r="J58" s="72">
        <v>48595.88</v>
      </c>
      <c r="K58" s="75">
        <v>48595.88</v>
      </c>
      <c r="L58" s="75">
        <v>0</v>
      </c>
      <c r="M58" s="75">
        <v>0</v>
      </c>
      <c r="N58" s="75">
        <v>24328.89</v>
      </c>
      <c r="O58" s="75">
        <v>24266.99</v>
      </c>
    </row>
    <row r="59" spans="1:15">
      <c r="A59" s="60"/>
      <c r="B59" s="119" t="s">
        <v>1</v>
      </c>
      <c r="C59" s="120"/>
      <c r="D59" s="120"/>
      <c r="E59" s="120"/>
      <c r="F59" s="120"/>
      <c r="G59" s="121"/>
      <c r="H59" s="58"/>
      <c r="I59" s="77">
        <v>3162.1</v>
      </c>
      <c r="J59" s="72"/>
      <c r="K59" s="75"/>
      <c r="L59" s="75"/>
      <c r="M59" s="74"/>
      <c r="N59" s="74"/>
      <c r="O59" s="74"/>
    </row>
    <row r="60" spans="1:15" ht="17.25" customHeight="1">
      <c r="A60" s="60"/>
      <c r="B60" s="122" t="s">
        <v>206</v>
      </c>
      <c r="C60" s="128"/>
      <c r="D60" s="128"/>
      <c r="E60" s="128"/>
      <c r="F60" s="128"/>
      <c r="G60" s="129"/>
      <c r="H60" s="58" t="s">
        <v>252</v>
      </c>
      <c r="I60" s="77">
        <v>3162.1</v>
      </c>
      <c r="J60" s="72">
        <v>34344.050000000003</v>
      </c>
      <c r="K60" s="75">
        <v>34344.050000000003</v>
      </c>
      <c r="L60" s="75">
        <v>0</v>
      </c>
      <c r="M60" s="75">
        <v>0</v>
      </c>
      <c r="N60" s="75">
        <v>17172.03</v>
      </c>
      <c r="O60" s="75">
        <v>17172.02</v>
      </c>
    </row>
    <row r="61" spans="1:15" ht="17.25" customHeight="1">
      <c r="A61" s="60"/>
      <c r="B61" s="122" t="s">
        <v>207</v>
      </c>
      <c r="C61" s="128"/>
      <c r="D61" s="128"/>
      <c r="E61" s="128"/>
      <c r="F61" s="128"/>
      <c r="G61" s="129"/>
      <c r="H61" s="58" t="s">
        <v>252</v>
      </c>
      <c r="I61" s="77">
        <v>3162.1</v>
      </c>
      <c r="J61" s="72">
        <v>9232.27</v>
      </c>
      <c r="K61" s="75">
        <v>9232.27</v>
      </c>
      <c r="L61" s="75">
        <v>0</v>
      </c>
      <c r="M61" s="75">
        <v>0</v>
      </c>
      <c r="N61" s="75">
        <v>4616.1400000000003</v>
      </c>
      <c r="O61" s="75">
        <v>4616.13</v>
      </c>
    </row>
    <row r="62" spans="1:15">
      <c r="A62" s="60"/>
      <c r="B62" s="122" t="s">
        <v>190</v>
      </c>
      <c r="C62" s="128"/>
      <c r="D62" s="128"/>
      <c r="E62" s="128"/>
      <c r="F62" s="128"/>
      <c r="G62" s="129"/>
      <c r="H62" s="58" t="s">
        <v>252</v>
      </c>
      <c r="I62" s="77">
        <v>3162.1</v>
      </c>
      <c r="J62" s="72">
        <v>5019.5600000000004</v>
      </c>
      <c r="K62" s="75">
        <v>5019.5600000000004</v>
      </c>
      <c r="L62" s="75">
        <v>0</v>
      </c>
      <c r="M62" s="75">
        <v>0</v>
      </c>
      <c r="N62" s="75">
        <v>2540.73</v>
      </c>
      <c r="O62" s="75">
        <v>2478.83</v>
      </c>
    </row>
    <row r="63" spans="1:15" ht="15" customHeight="1">
      <c r="A63" s="57" t="s">
        <v>40</v>
      </c>
      <c r="B63" s="113" t="s">
        <v>208</v>
      </c>
      <c r="C63" s="114"/>
      <c r="D63" s="114"/>
      <c r="E63" s="114"/>
      <c r="F63" s="114"/>
      <c r="G63" s="115"/>
      <c r="H63" s="58" t="s">
        <v>252</v>
      </c>
      <c r="I63" s="77">
        <v>3162.1</v>
      </c>
      <c r="J63" s="72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</row>
    <row r="64" spans="1:15">
      <c r="A64" s="57" t="s">
        <v>41</v>
      </c>
      <c r="B64" s="113" t="s">
        <v>209</v>
      </c>
      <c r="C64" s="114"/>
      <c r="D64" s="114"/>
      <c r="E64" s="114"/>
      <c r="F64" s="114"/>
      <c r="G64" s="115"/>
      <c r="H64" s="58" t="s">
        <v>252</v>
      </c>
      <c r="I64" s="77">
        <v>3162.1</v>
      </c>
      <c r="J64" s="72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</row>
    <row r="65" spans="1:15">
      <c r="A65" s="57" t="s">
        <v>42</v>
      </c>
      <c r="B65" s="113" t="s">
        <v>259</v>
      </c>
      <c r="C65" s="114"/>
      <c r="D65" s="114"/>
      <c r="E65" s="114"/>
      <c r="F65" s="114"/>
      <c r="G65" s="115"/>
      <c r="H65" s="58" t="s">
        <v>252</v>
      </c>
      <c r="I65" s="77">
        <v>3162.1</v>
      </c>
      <c r="J65" s="72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</row>
    <row r="66" spans="1:15">
      <c r="A66" s="57" t="s">
        <v>43</v>
      </c>
      <c r="B66" s="113" t="s">
        <v>260</v>
      </c>
      <c r="C66" s="132"/>
      <c r="D66" s="132"/>
      <c r="E66" s="132"/>
      <c r="F66" s="132"/>
      <c r="G66" s="133"/>
      <c r="H66" s="58" t="s">
        <v>252</v>
      </c>
      <c r="I66" s="77">
        <v>3162.1</v>
      </c>
      <c r="J66" s="72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</row>
    <row r="67" spans="1:15">
      <c r="A67" s="62" t="s">
        <v>44</v>
      </c>
      <c r="B67" s="113" t="s">
        <v>261</v>
      </c>
      <c r="C67" s="114"/>
      <c r="D67" s="114"/>
      <c r="E67" s="114"/>
      <c r="F67" s="114"/>
      <c r="G67" s="115"/>
      <c r="H67" s="58" t="s">
        <v>252</v>
      </c>
      <c r="I67" s="77">
        <v>3162.1</v>
      </c>
      <c r="J67" s="72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</row>
    <row r="68" spans="1:15">
      <c r="A68" s="57" t="s">
        <v>80</v>
      </c>
      <c r="B68" s="113" t="s">
        <v>262</v>
      </c>
      <c r="C68" s="114"/>
      <c r="D68" s="114"/>
      <c r="E68" s="114"/>
      <c r="F68" s="114"/>
      <c r="G68" s="115"/>
      <c r="H68" s="58" t="s">
        <v>252</v>
      </c>
      <c r="I68" s="77">
        <v>3162.1</v>
      </c>
      <c r="J68" s="72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</row>
    <row r="69" spans="1:15" ht="39" customHeight="1">
      <c r="A69" s="61" t="s">
        <v>210</v>
      </c>
      <c r="B69" s="116" t="s">
        <v>211</v>
      </c>
      <c r="C69" s="117"/>
      <c r="D69" s="117"/>
      <c r="E69" s="117"/>
      <c r="F69" s="117"/>
      <c r="G69" s="118"/>
      <c r="H69" s="58" t="s">
        <v>252</v>
      </c>
      <c r="I69" s="77">
        <v>3162.1</v>
      </c>
      <c r="J69" s="72">
        <v>0</v>
      </c>
      <c r="K69" s="75">
        <v>0</v>
      </c>
      <c r="L69" s="75">
        <v>0</v>
      </c>
      <c r="M69" s="75">
        <v>0</v>
      </c>
      <c r="N69" s="75">
        <v>0</v>
      </c>
      <c r="O69" s="75">
        <v>0</v>
      </c>
    </row>
    <row r="70" spans="1:15" ht="25.5" customHeight="1">
      <c r="A70" s="61" t="s">
        <v>212</v>
      </c>
      <c r="B70" s="116" t="s">
        <v>213</v>
      </c>
      <c r="C70" s="117"/>
      <c r="D70" s="117"/>
      <c r="E70" s="117"/>
      <c r="F70" s="117"/>
      <c r="G70" s="118"/>
      <c r="H70" s="58" t="s">
        <v>252</v>
      </c>
      <c r="I70" s="77">
        <v>3162.1</v>
      </c>
      <c r="J70" s="72">
        <v>5025.4799999999996</v>
      </c>
      <c r="K70" s="75">
        <v>5025.4799999999996</v>
      </c>
      <c r="L70" s="75">
        <v>0</v>
      </c>
      <c r="M70" s="75">
        <v>0</v>
      </c>
      <c r="N70" s="75">
        <v>2418.9899999999998</v>
      </c>
      <c r="O70" s="75">
        <v>2606.4899999999998</v>
      </c>
    </row>
    <row r="71" spans="1:15">
      <c r="A71" s="60"/>
      <c r="B71" s="119" t="s">
        <v>1</v>
      </c>
      <c r="C71" s="120"/>
      <c r="D71" s="120"/>
      <c r="E71" s="120"/>
      <c r="F71" s="120"/>
      <c r="G71" s="121"/>
      <c r="H71" s="58"/>
      <c r="I71" s="77"/>
      <c r="J71" s="72"/>
      <c r="K71" s="75"/>
      <c r="L71" s="75"/>
      <c r="M71" s="74"/>
      <c r="N71" s="74"/>
      <c r="O71" s="74"/>
    </row>
    <row r="72" spans="1:15">
      <c r="A72" s="57" t="s">
        <v>214</v>
      </c>
      <c r="B72" s="113" t="s">
        <v>215</v>
      </c>
      <c r="C72" s="114"/>
      <c r="D72" s="114"/>
      <c r="E72" s="114"/>
      <c r="F72" s="114"/>
      <c r="G72" s="115"/>
      <c r="H72" s="58" t="s">
        <v>252</v>
      </c>
      <c r="I72" s="77">
        <v>3162.1</v>
      </c>
      <c r="J72" s="72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</row>
    <row r="73" spans="1:15">
      <c r="A73" s="57" t="s">
        <v>216</v>
      </c>
      <c r="B73" s="113" t="s">
        <v>217</v>
      </c>
      <c r="C73" s="114"/>
      <c r="D73" s="114"/>
      <c r="E73" s="114"/>
      <c r="F73" s="114"/>
      <c r="G73" s="115"/>
      <c r="H73" s="58" t="s">
        <v>252</v>
      </c>
      <c r="I73" s="77">
        <v>3162.1</v>
      </c>
      <c r="J73" s="72">
        <v>5025.4799999999996</v>
      </c>
      <c r="K73" s="75">
        <v>5025.4799999999996</v>
      </c>
      <c r="L73" s="75">
        <v>0</v>
      </c>
      <c r="M73" s="75">
        <v>0</v>
      </c>
      <c r="N73" s="75">
        <v>2418.9899999999998</v>
      </c>
      <c r="O73" s="75">
        <v>2606.4899999999998</v>
      </c>
    </row>
    <row r="74" spans="1:15">
      <c r="A74" s="57" t="s">
        <v>218</v>
      </c>
      <c r="B74" s="113" t="s">
        <v>219</v>
      </c>
      <c r="C74" s="114"/>
      <c r="D74" s="114"/>
      <c r="E74" s="114"/>
      <c r="F74" s="114"/>
      <c r="G74" s="115"/>
      <c r="H74" s="58" t="s">
        <v>252</v>
      </c>
      <c r="I74" s="77">
        <v>3162.1</v>
      </c>
      <c r="J74" s="72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</row>
    <row r="75" spans="1:15">
      <c r="A75" s="57" t="s">
        <v>220</v>
      </c>
      <c r="B75" s="113" t="s">
        <v>255</v>
      </c>
      <c r="C75" s="132"/>
      <c r="D75" s="132"/>
      <c r="E75" s="132"/>
      <c r="F75" s="132"/>
      <c r="G75" s="133"/>
      <c r="H75" s="58" t="s">
        <v>252</v>
      </c>
      <c r="I75" s="77">
        <v>3162.1</v>
      </c>
      <c r="J75" s="72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</row>
    <row r="76" spans="1:15" ht="25.5" customHeight="1">
      <c r="A76" s="61" t="s">
        <v>221</v>
      </c>
      <c r="B76" s="116" t="s">
        <v>222</v>
      </c>
      <c r="C76" s="117"/>
      <c r="D76" s="117"/>
      <c r="E76" s="117"/>
      <c r="F76" s="117"/>
      <c r="G76" s="118"/>
      <c r="H76" s="58" t="s">
        <v>252</v>
      </c>
      <c r="I76" s="77">
        <v>3162.1</v>
      </c>
      <c r="J76" s="72">
        <v>0</v>
      </c>
      <c r="K76" s="75">
        <v>0</v>
      </c>
      <c r="L76" s="75">
        <v>0</v>
      </c>
      <c r="M76" s="75">
        <v>0</v>
      </c>
      <c r="N76" s="75">
        <v>0</v>
      </c>
      <c r="O76" s="75">
        <v>0</v>
      </c>
    </row>
    <row r="77" spans="1:15">
      <c r="A77" s="57"/>
      <c r="B77" s="119" t="s">
        <v>1</v>
      </c>
      <c r="C77" s="120"/>
      <c r="D77" s="120"/>
      <c r="E77" s="120"/>
      <c r="F77" s="120"/>
      <c r="G77" s="121"/>
      <c r="H77" s="58"/>
      <c r="I77" s="77"/>
      <c r="J77" s="72"/>
      <c r="K77" s="75"/>
      <c r="L77" s="75"/>
      <c r="M77" s="74"/>
      <c r="N77" s="74"/>
      <c r="O77" s="74"/>
    </row>
    <row r="78" spans="1:15">
      <c r="A78" s="57" t="s">
        <v>223</v>
      </c>
      <c r="B78" s="113" t="s">
        <v>224</v>
      </c>
      <c r="C78" s="114"/>
      <c r="D78" s="114"/>
      <c r="E78" s="114"/>
      <c r="F78" s="114"/>
      <c r="G78" s="115"/>
      <c r="H78" s="58" t="s">
        <v>252</v>
      </c>
      <c r="I78" s="77">
        <v>3162.1</v>
      </c>
      <c r="J78" s="72">
        <v>0</v>
      </c>
      <c r="K78" s="75">
        <v>0</v>
      </c>
      <c r="L78" s="75">
        <v>0</v>
      </c>
      <c r="M78" s="75">
        <v>0</v>
      </c>
      <c r="N78" s="75">
        <v>0</v>
      </c>
      <c r="O78" s="75">
        <v>0</v>
      </c>
    </row>
    <row r="79" spans="1:15">
      <c r="A79" s="57" t="s">
        <v>225</v>
      </c>
      <c r="B79" s="113" t="s">
        <v>226</v>
      </c>
      <c r="C79" s="114"/>
      <c r="D79" s="114"/>
      <c r="E79" s="114"/>
      <c r="F79" s="114"/>
      <c r="G79" s="115"/>
      <c r="H79" s="58" t="s">
        <v>252</v>
      </c>
      <c r="I79" s="77">
        <v>3162.1</v>
      </c>
      <c r="J79" s="72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</row>
    <row r="80" spans="1:15" ht="37.5" customHeight="1">
      <c r="A80" s="61" t="s">
        <v>227</v>
      </c>
      <c r="B80" s="116" t="s">
        <v>257</v>
      </c>
      <c r="C80" s="117"/>
      <c r="D80" s="117"/>
      <c r="E80" s="117"/>
      <c r="F80" s="117"/>
      <c r="G80" s="118"/>
      <c r="H80" s="58" t="s">
        <v>253</v>
      </c>
      <c r="I80" s="77">
        <v>2371.8000000000002</v>
      </c>
      <c r="J80" s="72">
        <v>0</v>
      </c>
      <c r="K80" s="75">
        <v>0</v>
      </c>
      <c r="L80" s="75">
        <v>0</v>
      </c>
      <c r="M80" s="75">
        <v>0</v>
      </c>
      <c r="N80" s="75">
        <v>0</v>
      </c>
      <c r="O80" s="75">
        <v>0</v>
      </c>
    </row>
    <row r="81" spans="1:21" ht="25.5" customHeight="1">
      <c r="A81" s="70" t="s">
        <v>228</v>
      </c>
      <c r="B81" s="116" t="s">
        <v>256</v>
      </c>
      <c r="C81" s="117"/>
      <c r="D81" s="117"/>
      <c r="E81" s="117"/>
      <c r="F81" s="117"/>
      <c r="G81" s="118"/>
      <c r="H81" s="58" t="s">
        <v>253</v>
      </c>
      <c r="I81" s="77">
        <v>2371.8000000000002</v>
      </c>
      <c r="J81" s="72">
        <v>5612.6</v>
      </c>
      <c r="K81" s="75">
        <v>5612.6</v>
      </c>
      <c r="L81" s="75">
        <v>0</v>
      </c>
      <c r="M81" s="75">
        <v>0</v>
      </c>
      <c r="N81" s="75">
        <v>2815.64</v>
      </c>
      <c r="O81" s="75">
        <v>2796.96</v>
      </c>
    </row>
    <row r="82" spans="1:21">
      <c r="A82" s="63"/>
      <c r="B82" s="119" t="s">
        <v>1</v>
      </c>
      <c r="C82" s="120"/>
      <c r="D82" s="120"/>
      <c r="E82" s="120"/>
      <c r="F82" s="120"/>
      <c r="G82" s="121"/>
      <c r="H82" s="58"/>
      <c r="I82" s="77"/>
      <c r="J82" s="72"/>
      <c r="K82" s="75"/>
      <c r="L82" s="75"/>
      <c r="M82" s="74"/>
      <c r="N82" s="74"/>
      <c r="O82" s="74"/>
    </row>
    <row r="83" spans="1:21">
      <c r="A83" s="64" t="s">
        <v>229</v>
      </c>
      <c r="B83" s="113" t="s">
        <v>230</v>
      </c>
      <c r="C83" s="114"/>
      <c r="D83" s="114"/>
      <c r="E83" s="114"/>
      <c r="F83" s="114"/>
      <c r="G83" s="115"/>
      <c r="H83" s="58" t="s">
        <v>253</v>
      </c>
      <c r="I83" s="77">
        <v>2371.8000000000002</v>
      </c>
      <c r="J83" s="72">
        <v>5612.6</v>
      </c>
      <c r="K83" s="75">
        <v>5612.6</v>
      </c>
      <c r="L83" s="75">
        <v>0</v>
      </c>
      <c r="M83" s="75">
        <v>0</v>
      </c>
      <c r="N83" s="75">
        <v>2815.64</v>
      </c>
      <c r="O83" s="75">
        <v>2796.96</v>
      </c>
    </row>
    <row r="84" spans="1:21" ht="17.25" customHeight="1">
      <c r="A84" s="64" t="s">
        <v>231</v>
      </c>
      <c r="B84" s="113" t="s">
        <v>232</v>
      </c>
      <c r="C84" s="114"/>
      <c r="D84" s="114"/>
      <c r="E84" s="114"/>
      <c r="F84" s="114"/>
      <c r="G84" s="115"/>
      <c r="H84" s="58" t="s">
        <v>253</v>
      </c>
      <c r="I84" s="77">
        <v>2371.8000000000002</v>
      </c>
      <c r="J84" s="72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</row>
    <row r="85" spans="1:21" ht="35.25" customHeight="1">
      <c r="A85" s="70" t="s">
        <v>233</v>
      </c>
      <c r="B85" s="116" t="s">
        <v>234</v>
      </c>
      <c r="C85" s="117"/>
      <c r="D85" s="117"/>
      <c r="E85" s="117"/>
      <c r="F85" s="117"/>
      <c r="G85" s="118"/>
      <c r="H85" s="58" t="s">
        <v>252</v>
      </c>
      <c r="I85" s="77">
        <v>3162.1</v>
      </c>
      <c r="J85" s="72">
        <v>8677.98</v>
      </c>
      <c r="K85" s="75">
        <v>8677.98</v>
      </c>
      <c r="L85" s="75">
        <v>0</v>
      </c>
      <c r="M85" s="75">
        <v>0</v>
      </c>
      <c r="N85" s="75">
        <v>4338.99</v>
      </c>
      <c r="O85" s="75">
        <v>4338.99</v>
      </c>
    </row>
    <row r="86" spans="1:21" ht="23.25" customHeight="1">
      <c r="A86" s="70" t="s">
        <v>235</v>
      </c>
      <c r="B86" s="116" t="s">
        <v>236</v>
      </c>
      <c r="C86" s="117"/>
      <c r="D86" s="117"/>
      <c r="E86" s="117"/>
      <c r="F86" s="117"/>
      <c r="G86" s="118"/>
      <c r="H86" s="58" t="s">
        <v>252</v>
      </c>
      <c r="I86" s="77">
        <v>3162.1</v>
      </c>
      <c r="J86" s="72">
        <v>71110.02</v>
      </c>
      <c r="K86" s="75">
        <v>71110.02</v>
      </c>
      <c r="L86" s="75">
        <v>0</v>
      </c>
      <c r="M86" s="75">
        <v>0</v>
      </c>
      <c r="N86" s="75">
        <v>35555.01</v>
      </c>
      <c r="O86" s="75">
        <v>35555.01</v>
      </c>
    </row>
    <row r="87" spans="1:21" ht="27" customHeight="1">
      <c r="A87" s="70" t="s">
        <v>237</v>
      </c>
      <c r="B87" s="116" t="s">
        <v>238</v>
      </c>
      <c r="C87" s="117"/>
      <c r="D87" s="117"/>
      <c r="E87" s="117"/>
      <c r="F87" s="117"/>
      <c r="G87" s="118"/>
      <c r="H87" s="58" t="s">
        <v>252</v>
      </c>
      <c r="I87" s="77">
        <v>3162.1</v>
      </c>
      <c r="J87" s="72">
        <v>4834.5200000000004</v>
      </c>
      <c r="K87" s="75">
        <v>4834.5200000000004</v>
      </c>
      <c r="L87" s="75">
        <v>0</v>
      </c>
      <c r="M87" s="75">
        <v>0</v>
      </c>
      <c r="N87" s="75">
        <v>2419.64</v>
      </c>
      <c r="O87" s="75">
        <v>2414.88</v>
      </c>
    </row>
    <row r="88" spans="1:21">
      <c r="A88" s="63"/>
      <c r="B88" s="119" t="s">
        <v>1</v>
      </c>
      <c r="C88" s="120"/>
      <c r="D88" s="120"/>
      <c r="E88" s="120"/>
      <c r="F88" s="120"/>
      <c r="G88" s="121"/>
      <c r="H88" s="58" t="s">
        <v>252</v>
      </c>
      <c r="I88" s="77"/>
      <c r="J88" s="72"/>
      <c r="K88" s="75"/>
      <c r="L88" s="75"/>
      <c r="M88" s="74"/>
      <c r="N88" s="74"/>
      <c r="O88" s="74"/>
    </row>
    <row r="89" spans="1:21">
      <c r="A89" s="64" t="s">
        <v>239</v>
      </c>
      <c r="B89" s="113" t="s">
        <v>240</v>
      </c>
      <c r="C89" s="114"/>
      <c r="D89" s="114"/>
      <c r="E89" s="114"/>
      <c r="F89" s="114"/>
      <c r="G89" s="115"/>
      <c r="H89" s="58" t="s">
        <v>252</v>
      </c>
      <c r="I89" s="77">
        <v>3162.1</v>
      </c>
      <c r="J89" s="72">
        <v>2099.6999999999998</v>
      </c>
      <c r="K89" s="75">
        <v>2099.6999999999998</v>
      </c>
      <c r="L89" s="75">
        <v>0</v>
      </c>
      <c r="M89" s="75">
        <v>0</v>
      </c>
      <c r="N89" s="75">
        <v>1049.8499999999999</v>
      </c>
      <c r="O89" s="75">
        <v>1049.8499999999999</v>
      </c>
    </row>
    <row r="90" spans="1:21">
      <c r="A90" s="64" t="s">
        <v>241</v>
      </c>
      <c r="B90" s="113" t="s">
        <v>242</v>
      </c>
      <c r="C90" s="114"/>
      <c r="D90" s="114"/>
      <c r="E90" s="114"/>
      <c r="F90" s="114"/>
      <c r="G90" s="115"/>
      <c r="H90" s="58" t="s">
        <v>252</v>
      </c>
      <c r="I90" s="77">
        <v>3162.1</v>
      </c>
      <c r="J90" s="72">
        <v>1325.28</v>
      </c>
      <c r="K90" s="75">
        <v>1325.28</v>
      </c>
      <c r="L90" s="75">
        <v>0</v>
      </c>
      <c r="M90" s="75">
        <v>0</v>
      </c>
      <c r="N90" s="75">
        <v>662.64</v>
      </c>
      <c r="O90" s="75">
        <v>662.64</v>
      </c>
    </row>
    <row r="91" spans="1:21">
      <c r="A91" s="64" t="s">
        <v>243</v>
      </c>
      <c r="B91" s="113" t="s">
        <v>244</v>
      </c>
      <c r="C91" s="114"/>
      <c r="D91" s="114"/>
      <c r="E91" s="114"/>
      <c r="F91" s="114"/>
      <c r="G91" s="115"/>
      <c r="H91" s="58" t="s">
        <v>252</v>
      </c>
      <c r="I91" s="77">
        <v>3162.1</v>
      </c>
      <c r="J91" s="72">
        <v>0</v>
      </c>
      <c r="K91" s="75">
        <v>0</v>
      </c>
      <c r="L91" s="75">
        <v>0</v>
      </c>
      <c r="M91" s="75">
        <v>0</v>
      </c>
      <c r="N91" s="75">
        <v>0</v>
      </c>
      <c r="O91" s="75">
        <v>0</v>
      </c>
    </row>
    <row r="92" spans="1:21">
      <c r="A92" s="64" t="s">
        <v>245</v>
      </c>
      <c r="B92" s="113" t="s">
        <v>246</v>
      </c>
      <c r="C92" s="114"/>
      <c r="D92" s="114"/>
      <c r="E92" s="114"/>
      <c r="F92" s="114"/>
      <c r="G92" s="115"/>
      <c r="H92" s="58" t="s">
        <v>252</v>
      </c>
      <c r="I92" s="77">
        <v>3162.1</v>
      </c>
      <c r="J92" s="72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</row>
    <row r="93" spans="1:21">
      <c r="A93" s="64" t="s">
        <v>247</v>
      </c>
      <c r="B93" s="113" t="s">
        <v>251</v>
      </c>
      <c r="C93" s="114"/>
      <c r="D93" s="114"/>
      <c r="E93" s="114"/>
      <c r="F93" s="114"/>
      <c r="G93" s="115"/>
      <c r="H93" s="58" t="s">
        <v>252</v>
      </c>
      <c r="I93" s="77">
        <v>3162.1</v>
      </c>
      <c r="J93" s="72">
        <v>1409.54</v>
      </c>
      <c r="K93" s="73">
        <v>1409.54</v>
      </c>
      <c r="L93" s="75">
        <v>0</v>
      </c>
      <c r="M93" s="75">
        <v>0</v>
      </c>
      <c r="N93" s="75">
        <v>707.15</v>
      </c>
      <c r="O93" s="75">
        <v>702.39</v>
      </c>
      <c r="P93" s="66"/>
      <c r="Q93" s="67"/>
      <c r="R93" s="67"/>
      <c r="S93" s="67"/>
      <c r="T93" s="67"/>
      <c r="U93" s="67"/>
    </row>
    <row r="94" spans="1:21">
      <c r="A94" s="64" t="s">
        <v>247</v>
      </c>
      <c r="B94" s="113" t="s">
        <v>263</v>
      </c>
      <c r="C94" s="114"/>
      <c r="D94" s="114"/>
      <c r="E94" s="114"/>
      <c r="F94" s="114"/>
      <c r="G94" s="115"/>
      <c r="H94" s="58" t="s">
        <v>252</v>
      </c>
      <c r="I94" s="77">
        <v>3162.1</v>
      </c>
      <c r="J94" s="72">
        <v>0</v>
      </c>
      <c r="K94" s="73">
        <v>0</v>
      </c>
      <c r="L94" s="75">
        <v>0</v>
      </c>
      <c r="M94" s="75">
        <v>0</v>
      </c>
      <c r="N94" s="75">
        <v>0</v>
      </c>
      <c r="O94" s="75">
        <v>0</v>
      </c>
      <c r="P94" s="66"/>
      <c r="Q94" s="67"/>
      <c r="R94" s="67"/>
      <c r="S94" s="67"/>
      <c r="T94" s="67"/>
      <c r="U94" s="67"/>
    </row>
    <row r="95" spans="1:21" ht="39" customHeight="1">
      <c r="A95" s="61" t="s">
        <v>248</v>
      </c>
      <c r="B95" s="116" t="s">
        <v>249</v>
      </c>
      <c r="C95" s="117"/>
      <c r="D95" s="117"/>
      <c r="E95" s="117"/>
      <c r="F95" s="117"/>
      <c r="G95" s="118"/>
      <c r="H95" s="58" t="s">
        <v>252</v>
      </c>
      <c r="I95" s="68">
        <v>3162.1</v>
      </c>
      <c r="J95" s="72"/>
      <c r="K95" s="65"/>
      <c r="L95" s="35"/>
      <c r="M95" s="34"/>
      <c r="N95" s="34"/>
      <c r="O95" s="34"/>
    </row>
    <row r="96" spans="1:21">
      <c r="A96" s="24"/>
      <c r="B96" s="33"/>
      <c r="C96" s="33"/>
      <c r="D96" s="33"/>
      <c r="E96" s="33"/>
      <c r="F96" s="33"/>
      <c r="G96" s="33"/>
      <c r="H96" s="33"/>
      <c r="I96" s="33"/>
      <c r="J96" s="24"/>
      <c r="K96" s="24"/>
      <c r="L96" s="24"/>
      <c r="M96" s="24"/>
      <c r="N96" s="24"/>
      <c r="O96" s="24"/>
    </row>
    <row r="97" spans="1:15">
      <c r="A97" s="24"/>
      <c r="B97" s="33"/>
      <c r="C97" s="33"/>
      <c r="D97" s="33"/>
      <c r="E97" s="33"/>
      <c r="F97" s="33"/>
      <c r="G97" s="33"/>
      <c r="H97" s="33"/>
      <c r="I97" s="33"/>
      <c r="J97" s="24"/>
      <c r="K97" s="24"/>
      <c r="L97" s="24"/>
      <c r="M97" s="24"/>
      <c r="N97" s="24"/>
      <c r="O97" s="24"/>
    </row>
    <row r="98" spans="1:15">
      <c r="A98" s="24"/>
      <c r="B98" s="33"/>
      <c r="C98" s="33"/>
      <c r="D98" s="33"/>
      <c r="E98" s="33"/>
      <c r="F98" s="33"/>
      <c r="G98" s="33"/>
      <c r="H98" s="33"/>
      <c r="I98" s="33"/>
      <c r="J98" s="24"/>
      <c r="K98" s="24"/>
      <c r="L98" s="24"/>
      <c r="M98" s="24"/>
      <c r="N98" s="24"/>
      <c r="O98" s="24"/>
    </row>
    <row r="99" spans="1:15">
      <c r="A99" s="24"/>
      <c r="B99" s="1" t="s">
        <v>264</v>
      </c>
      <c r="C99" s="1"/>
      <c r="D99" s="1"/>
      <c r="E99" s="25"/>
      <c r="F99" s="25"/>
      <c r="G99" s="24"/>
      <c r="H99" s="24"/>
      <c r="I99" s="24"/>
      <c r="J99" s="24"/>
      <c r="K99" s="24"/>
      <c r="L99" s="24"/>
      <c r="M99" s="24"/>
      <c r="N99" s="24"/>
      <c r="O99" s="24"/>
    </row>
    <row r="100" spans="1:15">
      <c r="A100" s="24"/>
      <c r="B100" s="25"/>
      <c r="C100" s="25"/>
      <c r="D100" s="25"/>
      <c r="E100" s="25"/>
      <c r="F100" s="25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1:15">
      <c r="A101" s="24"/>
      <c r="B101" s="25"/>
      <c r="C101" s="25"/>
      <c r="D101" s="25"/>
      <c r="E101" s="25"/>
      <c r="F101" s="25"/>
      <c r="G101" s="24"/>
      <c r="H101" s="24"/>
      <c r="I101" s="24"/>
      <c r="J101" s="24"/>
      <c r="K101" s="25"/>
      <c r="L101" s="24"/>
      <c r="M101" s="25"/>
      <c r="N101" s="25"/>
      <c r="O101" s="25"/>
    </row>
    <row r="102" spans="1:15">
      <c r="A102" s="25"/>
      <c r="B102" s="1" t="s">
        <v>265</v>
      </c>
      <c r="C102" s="1"/>
      <c r="D102" s="1"/>
      <c r="E102" s="1"/>
      <c r="F102" s="1"/>
      <c r="G102" s="1"/>
      <c r="H102" s="1"/>
      <c r="I102" s="1"/>
      <c r="J102" s="1" t="s">
        <v>266</v>
      </c>
      <c r="K102" s="25"/>
      <c r="L102" s="25"/>
      <c r="M102" s="25"/>
      <c r="N102" s="25"/>
      <c r="O102" s="25"/>
    </row>
  </sheetData>
  <mergeCells count="94">
    <mergeCell ref="B29:G29"/>
    <mergeCell ref="B20:G20"/>
    <mergeCell ref="K17:K18"/>
    <mergeCell ref="J17:J18"/>
    <mergeCell ref="I17:I18"/>
    <mergeCell ref="H17:H18"/>
    <mergeCell ref="B21:G21"/>
    <mergeCell ref="A4:D4"/>
    <mergeCell ref="A6:D6"/>
    <mergeCell ref="A8:C8"/>
    <mergeCell ref="A9:C9"/>
    <mergeCell ref="B22:G22"/>
    <mergeCell ref="L17:O17"/>
    <mergeCell ref="B19:G19"/>
    <mergeCell ref="B80:G80"/>
    <mergeCell ref="B17:G18"/>
    <mergeCell ref="B75:G75"/>
    <mergeCell ref="B76:G76"/>
    <mergeCell ref="B67:G67"/>
    <mergeCell ref="B77:G77"/>
    <mergeCell ref="B78:G78"/>
    <mergeCell ref="B24:G24"/>
    <mergeCell ref="B61:G61"/>
    <mergeCell ref="B30:G30"/>
    <mergeCell ref="B66:G66"/>
    <mergeCell ref="A10:C10"/>
    <mergeCell ref="B74:G74"/>
    <mergeCell ref="A11:C11"/>
    <mergeCell ref="A12:C12"/>
    <mergeCell ref="A13:C13"/>
    <mergeCell ref="A17:A18"/>
    <mergeCell ref="B25:G25"/>
    <mergeCell ref="B28:G28"/>
    <mergeCell ref="B23:G23"/>
    <mergeCell ref="B57:G57"/>
    <mergeCell ref="B58:G58"/>
    <mergeCell ref="B65:G65"/>
    <mergeCell ref="B79:G79"/>
    <mergeCell ref="B69:G69"/>
    <mergeCell ref="B70:G70"/>
    <mergeCell ref="B71:G71"/>
    <mergeCell ref="B72:G72"/>
    <mergeCell ref="B73:G73"/>
    <mergeCell ref="B68:G68"/>
    <mergeCell ref="B26:G26"/>
    <mergeCell ref="B27:G27"/>
    <mergeCell ref="B36:G36"/>
    <mergeCell ref="B50:G50"/>
    <mergeCell ref="B37:G37"/>
    <mergeCell ref="B41:G41"/>
    <mergeCell ref="B42:G42"/>
    <mergeCell ref="B43:G43"/>
    <mergeCell ref="B44:G44"/>
    <mergeCell ref="B49:G49"/>
    <mergeCell ref="B55:G55"/>
    <mergeCell ref="B81:G81"/>
    <mergeCell ref="B51:G51"/>
    <mergeCell ref="B64:G64"/>
    <mergeCell ref="B59:G59"/>
    <mergeCell ref="B60:G60"/>
    <mergeCell ref="B62:G62"/>
    <mergeCell ref="B63:G63"/>
    <mergeCell ref="B52:G52"/>
    <mergeCell ref="B56:G56"/>
    <mergeCell ref="B94:G94"/>
    <mergeCell ref="B38:G38"/>
    <mergeCell ref="B39:G39"/>
    <mergeCell ref="B40:G40"/>
    <mergeCell ref="B90:G90"/>
    <mergeCell ref="B91:G91"/>
    <mergeCell ref="B45:G45"/>
    <mergeCell ref="B46:G46"/>
    <mergeCell ref="B47:G47"/>
    <mergeCell ref="B53:G53"/>
    <mergeCell ref="B93:G93"/>
    <mergeCell ref="B48:G48"/>
    <mergeCell ref="A2:O2"/>
    <mergeCell ref="B92:G92"/>
    <mergeCell ref="A3:O3"/>
    <mergeCell ref="B35:G35"/>
    <mergeCell ref="B31:G31"/>
    <mergeCell ref="B32:G32"/>
    <mergeCell ref="B33:G33"/>
    <mergeCell ref="B34:G34"/>
    <mergeCell ref="B84:G84"/>
    <mergeCell ref="B54:G54"/>
    <mergeCell ref="B95:G95"/>
    <mergeCell ref="B82:G82"/>
    <mergeCell ref="B83:G83"/>
    <mergeCell ref="B86:G86"/>
    <mergeCell ref="B87:G87"/>
    <mergeCell ref="B88:G88"/>
    <mergeCell ref="B89:G89"/>
    <mergeCell ref="B85:G85"/>
  </mergeCells>
  <phoneticPr fontId="3" type="noConversion"/>
  <printOptions horizontalCentered="1"/>
  <pageMargins left="0.55118110236220474" right="0.55118110236220474" top="0.3" bottom="0.39370078740157483" header="0.32" footer="0.44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economist2</dc:creator>
  <cp:lastModifiedBy>economist2</cp:lastModifiedBy>
  <cp:lastPrinted>2010-03-30T15:38:42Z</cp:lastPrinted>
  <dcterms:created xsi:type="dcterms:W3CDTF">2009-02-26T12:20:33Z</dcterms:created>
  <dcterms:modified xsi:type="dcterms:W3CDTF">2013-01-24T06:45:55Z</dcterms:modified>
</cp:coreProperties>
</file>